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yno\share3\個人フォルダー西亮祐\統計（伊藤恒作成版）\2026DC統計HP掲載\"/>
    </mc:Choice>
  </mc:AlternateContent>
  <xr:revisionPtr revIDLastSave="0" documentId="13_ncr:1_{6FF88ABD-12C8-467D-897F-359D4ECB31A4}" xr6:coauthVersionLast="47" xr6:coauthVersionMax="47" xr10:uidLastSave="{00000000-0000-0000-0000-000000000000}"/>
  <bookViews>
    <workbookView xWindow="-108" yWindow="-108" windowWidth="23256" windowHeight="13896" activeTab="3" xr2:uid="{EE790797-9AB7-4B45-8DBA-D3745599593B}"/>
  </bookViews>
  <sheets>
    <sheet name="ダイカスト合計(月別集計)" sheetId="1" r:id="rId1"/>
    <sheet name="アルミ(月別集計)" sheetId="2" r:id="rId2"/>
    <sheet name="亜鉛(月別集計)" sheetId="5" r:id="rId3"/>
    <sheet name="その他(月別集計)" sheetId="4" r:id="rId4"/>
    <sheet name="年別集計(ダイカスト合計、アルミ)" sheetId="3" r:id="rId5"/>
    <sheet name="年別集計(亜鉛、その他)" sheetId="11" r:id="rId6"/>
    <sheet name="ダイカスト合計(前年比集計)" sheetId="9" r:id="rId7"/>
    <sheet name="アルミ(前年比集計)" sheetId="13" r:id="rId8"/>
    <sheet name="亜鉛(前年比集計)" sheetId="7" r:id="rId9"/>
    <sheet name="その他(前年比集計)" sheetId="6" r:id="rId10"/>
  </sheets>
  <definedNames>
    <definedName name="_xlnm.Print_Area" localSheetId="1">'アルミ(月別集計)'!$A$1:$T$50</definedName>
    <definedName name="_xlnm.Print_Area" localSheetId="7">'アルミ(前年比集計)'!$A$1:$AA$38</definedName>
    <definedName name="_xlnm.Print_Area" localSheetId="3">'その他(月別集計)'!$A$1:$T$50</definedName>
    <definedName name="_xlnm.Print_Area" localSheetId="9">'その他(前年比集計)'!$A$1:$AA$38</definedName>
    <definedName name="_xlnm.Print_Area" localSheetId="0">'ダイカスト合計(月別集計)'!$A$1:$S$52</definedName>
    <definedName name="_xlnm.Print_Area" localSheetId="6">'ダイカスト合計(前年比集計)'!$A$1:$AD$38</definedName>
    <definedName name="_xlnm.Print_Area" localSheetId="2">'亜鉛(月別集計)'!$A$1:$T$50</definedName>
    <definedName name="_xlnm.Print_Area" localSheetId="8">'亜鉛(前年比集計)'!$A$1:$AA$38</definedName>
    <definedName name="_xlnm.Print_Area" localSheetId="4">'年別集計(ダイカスト合計、アルミ)'!$A$1:$T$64</definedName>
    <definedName name="_xlnm.Print_Area" localSheetId="5">'年別集計(亜鉛、その他)'!$A$1:$T$62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" l="1"/>
  <c r="C47" i="1"/>
  <c r="C49" i="1" s="1"/>
  <c r="C46" i="4"/>
  <c r="C49" i="4"/>
  <c r="D47" i="4"/>
  <c r="C47" i="4"/>
  <c r="S47" i="5"/>
  <c r="S48" i="5"/>
  <c r="D47" i="5"/>
  <c r="E47" i="5"/>
  <c r="L47" i="5"/>
  <c r="M47" i="5"/>
  <c r="R47" i="5"/>
  <c r="C47" i="5"/>
  <c r="D47" i="2"/>
  <c r="E47" i="2"/>
  <c r="F47" i="2"/>
  <c r="G47" i="2"/>
  <c r="I47" i="2"/>
  <c r="J47" i="2"/>
  <c r="L47" i="2"/>
  <c r="M47" i="2"/>
  <c r="O47" i="2"/>
  <c r="P47" i="2"/>
  <c r="R47" i="2"/>
  <c r="S47" i="2"/>
  <c r="C47" i="2"/>
  <c r="D49" i="1"/>
  <c r="D47" i="1"/>
  <c r="E47" i="1"/>
  <c r="L47" i="1"/>
  <c r="M47" i="1"/>
  <c r="D48" i="1"/>
  <c r="E48" i="1"/>
  <c r="L48" i="1"/>
  <c r="D41" i="5" l="1"/>
  <c r="C41" i="5"/>
  <c r="C40" i="5"/>
  <c r="D40" i="5"/>
  <c r="B35" i="9"/>
  <c r="C62" i="11" l="1"/>
  <c r="C45" i="2"/>
  <c r="C45" i="1" s="1"/>
  <c r="D45" i="2"/>
  <c r="D45" i="1" s="1"/>
  <c r="L45" i="1"/>
  <c r="M45" i="1"/>
  <c r="E45" i="1"/>
  <c r="C30" i="3"/>
  <c r="D61" i="11"/>
  <c r="C61" i="11"/>
  <c r="E30" i="11"/>
  <c r="D30" i="11"/>
  <c r="C30" i="11"/>
  <c r="C30" i="1"/>
  <c r="L44" i="1"/>
  <c r="M44" i="1"/>
  <c r="E44" i="1"/>
  <c r="L42" i="1"/>
  <c r="M42" i="1"/>
  <c r="L43" i="1"/>
  <c r="M43" i="1"/>
  <c r="E42" i="1"/>
  <c r="E43" i="1"/>
  <c r="L46" i="2"/>
  <c r="C37" i="2"/>
  <c r="D37" i="2"/>
  <c r="C31" i="5"/>
  <c r="R30" i="2"/>
  <c r="I46" i="2"/>
  <c r="S46" i="2"/>
  <c r="S63" i="3" s="1"/>
  <c r="R46" i="2"/>
  <c r="R63" i="3" s="1"/>
  <c r="I63" i="3" l="1"/>
  <c r="I49" i="2"/>
  <c r="D35" i="9"/>
  <c r="B35" i="7"/>
  <c r="D35" i="6"/>
  <c r="B35" i="6"/>
  <c r="D32" i="7" l="1"/>
  <c r="X35" i="13"/>
  <c r="V35" i="13"/>
  <c r="T35" i="13"/>
  <c r="R35" i="13"/>
  <c r="N35" i="13"/>
  <c r="H35" i="13"/>
  <c r="D35" i="13"/>
  <c r="R35" i="9"/>
  <c r="P35" i="9"/>
  <c r="D31" i="7"/>
  <c r="D30" i="7"/>
  <c r="D29" i="7"/>
  <c r="D28" i="7"/>
  <c r="D39" i="5"/>
  <c r="D27" i="7" s="1"/>
  <c r="P35" i="7"/>
  <c r="D35" i="7"/>
  <c r="D38" i="2"/>
  <c r="D26" i="13" s="1"/>
  <c r="C38" i="2"/>
  <c r="B26" i="13" s="1"/>
  <c r="E46" i="2"/>
  <c r="F35" i="13"/>
  <c r="B35" i="13"/>
  <c r="D38" i="5"/>
  <c r="D26" i="7" s="1"/>
  <c r="D37" i="5"/>
  <c r="D25" i="7" s="1"/>
  <c r="C34" i="5"/>
  <c r="B22" i="7" s="1"/>
  <c r="C36" i="2"/>
  <c r="B24" i="13" s="1"/>
  <c r="D36" i="5"/>
  <c r="D24" i="7" s="1"/>
  <c r="C36" i="5"/>
  <c r="B24" i="7" s="1"/>
  <c r="C37" i="5"/>
  <c r="C38" i="5"/>
  <c r="B26" i="7" s="1"/>
  <c r="C39" i="5"/>
  <c r="B27" i="7" s="1"/>
  <c r="B29" i="7"/>
  <c r="R46" i="5"/>
  <c r="R49" i="5" s="1"/>
  <c r="D35" i="5"/>
  <c r="S30" i="5"/>
  <c r="R30" i="5"/>
  <c r="D34" i="5"/>
  <c r="R62" i="3"/>
  <c r="L30" i="1"/>
  <c r="L30" i="3" s="1"/>
  <c r="R30" i="3"/>
  <c r="S30" i="3"/>
  <c r="C30" i="5"/>
  <c r="M31" i="1"/>
  <c r="R19" i="9" s="1"/>
  <c r="R35" i="7"/>
  <c r="J35" i="13"/>
  <c r="B33" i="7"/>
  <c r="D33" i="9"/>
  <c r="B33" i="13"/>
  <c r="B32" i="7"/>
  <c r="D33" i="7"/>
  <c r="Z35" i="13"/>
  <c r="B31" i="7"/>
  <c r="S46" i="5"/>
  <c r="E46" i="5"/>
  <c r="E31" i="11" s="1"/>
  <c r="C42" i="2"/>
  <c r="C31" i="2"/>
  <c r="B19" i="13" s="1"/>
  <c r="L34" i="1"/>
  <c r="P22" i="9" s="1"/>
  <c r="L35" i="1"/>
  <c r="P23" i="9" s="1"/>
  <c r="L36" i="1"/>
  <c r="P24" i="9" s="1"/>
  <c r="L37" i="1"/>
  <c r="P25" i="9" s="1"/>
  <c r="L38" i="1"/>
  <c r="P26" i="9" s="1"/>
  <c r="L39" i="1"/>
  <c r="P27" i="9" s="1"/>
  <c r="L40" i="1"/>
  <c r="P28" i="9" s="1"/>
  <c r="L41" i="1"/>
  <c r="P29" i="9" s="1"/>
  <c r="P31" i="9"/>
  <c r="P33" i="9"/>
  <c r="C35" i="5"/>
  <c r="B23" i="7" s="1"/>
  <c r="S31" i="2"/>
  <c r="R31" i="2"/>
  <c r="P31" i="2"/>
  <c r="O31" i="2"/>
  <c r="T19" i="13" s="1"/>
  <c r="M31" i="2"/>
  <c r="R19" i="13" s="1"/>
  <c r="L31" i="2"/>
  <c r="J31" i="2"/>
  <c r="I31" i="2"/>
  <c r="L19" i="13" s="1"/>
  <c r="G31" i="2"/>
  <c r="J19" i="13"/>
  <c r="F31" i="2"/>
  <c r="H19" i="13" s="1"/>
  <c r="E31" i="2"/>
  <c r="F19" i="13" s="1"/>
  <c r="D31" i="2"/>
  <c r="D19" i="13" s="1"/>
  <c r="B25" i="13"/>
  <c r="B14" i="9"/>
  <c r="D36" i="2"/>
  <c r="D24" i="13" s="1"/>
  <c r="C30" i="4"/>
  <c r="B18" i="6" s="1"/>
  <c r="B20" i="6" s="1"/>
  <c r="L30" i="5"/>
  <c r="S30" i="2"/>
  <c r="Z18" i="13" s="1"/>
  <c r="M30" i="1"/>
  <c r="M30" i="3" s="1"/>
  <c r="R16" i="9"/>
  <c r="R14" i="9"/>
  <c r="R9" i="9"/>
  <c r="R8" i="9"/>
  <c r="D34" i="2"/>
  <c r="D22" i="13" s="1"/>
  <c r="C34" i="2"/>
  <c r="B22" i="13" s="1"/>
  <c r="B15" i="9"/>
  <c r="D14" i="9"/>
  <c r="D13" i="9"/>
  <c r="B13" i="9"/>
  <c r="D12" i="9"/>
  <c r="B12" i="9"/>
  <c r="D11" i="9"/>
  <c r="B11" i="9"/>
  <c r="D8" i="9"/>
  <c r="B8" i="9"/>
  <c r="D7" i="13"/>
  <c r="B7" i="9"/>
  <c r="F17" i="9"/>
  <c r="D17" i="9"/>
  <c r="F16" i="9"/>
  <c r="B16" i="9"/>
  <c r="F15" i="9"/>
  <c r="F14" i="9"/>
  <c r="F13" i="9"/>
  <c r="F12" i="9"/>
  <c r="F11" i="9"/>
  <c r="F10" i="9"/>
  <c r="D10" i="9"/>
  <c r="B10" i="9"/>
  <c r="F9" i="9"/>
  <c r="F8" i="9"/>
  <c r="F7" i="9"/>
  <c r="F6" i="9"/>
  <c r="D6" i="9"/>
  <c r="V33" i="13"/>
  <c r="O46" i="2"/>
  <c r="O63" i="3" s="1"/>
  <c r="R33" i="9"/>
  <c r="F32" i="9"/>
  <c r="G32" i="9" s="1"/>
  <c r="D46" i="4"/>
  <c r="D62" i="11" s="1"/>
  <c r="C48" i="4"/>
  <c r="M46" i="5"/>
  <c r="L46" i="5"/>
  <c r="G46" i="2"/>
  <c r="D44" i="2"/>
  <c r="C44" i="2"/>
  <c r="F46" i="2"/>
  <c r="J46" i="2"/>
  <c r="S49" i="2"/>
  <c r="D31" i="6"/>
  <c r="D30" i="6"/>
  <c r="B31" i="6"/>
  <c r="B30" i="6"/>
  <c r="R31" i="7"/>
  <c r="S31" i="7" s="1"/>
  <c r="R30" i="7"/>
  <c r="S30" i="7" s="1"/>
  <c r="P31" i="7"/>
  <c r="P30" i="7"/>
  <c r="V11" i="13"/>
  <c r="F31" i="7"/>
  <c r="F30" i="7"/>
  <c r="H31" i="13"/>
  <c r="F31" i="13"/>
  <c r="J31" i="13"/>
  <c r="L31" i="13"/>
  <c r="P31" i="13"/>
  <c r="R31" i="13"/>
  <c r="T31" i="13"/>
  <c r="X31" i="13"/>
  <c r="Z31" i="13"/>
  <c r="Z30" i="13"/>
  <c r="X30" i="13"/>
  <c r="V31" i="13"/>
  <c r="V30" i="13"/>
  <c r="T30" i="13"/>
  <c r="R30" i="13"/>
  <c r="P30" i="13"/>
  <c r="N31" i="13"/>
  <c r="N30" i="13"/>
  <c r="L30" i="13"/>
  <c r="J30" i="13"/>
  <c r="H30" i="13"/>
  <c r="F30" i="13"/>
  <c r="F31" i="9"/>
  <c r="R31" i="9"/>
  <c r="R30" i="9"/>
  <c r="D43" i="2"/>
  <c r="C43" i="2"/>
  <c r="D42" i="2"/>
  <c r="M40" i="1"/>
  <c r="R28" i="9" s="1"/>
  <c r="E40" i="1"/>
  <c r="F28" i="9" s="1"/>
  <c r="D40" i="2"/>
  <c r="D28" i="13" s="1"/>
  <c r="C40" i="2"/>
  <c r="B28" i="13" s="1"/>
  <c r="D39" i="2"/>
  <c r="D27" i="13" s="1"/>
  <c r="C39" i="2"/>
  <c r="B27" i="13" s="1"/>
  <c r="C35" i="2"/>
  <c r="B23" i="13" s="1"/>
  <c r="D35" i="2"/>
  <c r="D25" i="13"/>
  <c r="C41" i="2"/>
  <c r="D41" i="2"/>
  <c r="M35" i="1"/>
  <c r="R23" i="9" s="1"/>
  <c r="M36" i="1"/>
  <c r="R24" i="9" s="1"/>
  <c r="M37" i="1"/>
  <c r="R25" i="9" s="1"/>
  <c r="S25" i="9" s="1"/>
  <c r="M38" i="1"/>
  <c r="R26" i="9" s="1"/>
  <c r="M39" i="1"/>
  <c r="R27" i="9" s="1"/>
  <c r="M41" i="1"/>
  <c r="R29" i="9" s="1"/>
  <c r="R32" i="9"/>
  <c r="E35" i="1"/>
  <c r="F23" i="9" s="1"/>
  <c r="E36" i="1"/>
  <c r="F24" i="9" s="1"/>
  <c r="E37" i="1"/>
  <c r="F25" i="9" s="1"/>
  <c r="E38" i="1"/>
  <c r="F26" i="9" s="1"/>
  <c r="E39" i="1"/>
  <c r="F27" i="9" s="1"/>
  <c r="E41" i="1"/>
  <c r="F29" i="9" s="1"/>
  <c r="F33" i="9"/>
  <c r="D31" i="4"/>
  <c r="D19" i="6" s="1"/>
  <c r="C31" i="4"/>
  <c r="D31" i="5"/>
  <c r="D19" i="7"/>
  <c r="E31" i="5"/>
  <c r="F19" i="7" s="1"/>
  <c r="L31" i="5"/>
  <c r="P19" i="7"/>
  <c r="M31" i="5"/>
  <c r="R19" i="7" s="1"/>
  <c r="P19" i="13"/>
  <c r="D31" i="1"/>
  <c r="D19" i="9" s="1"/>
  <c r="E31" i="1"/>
  <c r="F19" i="9" s="1"/>
  <c r="L31" i="1"/>
  <c r="P19" i="9" s="1"/>
  <c r="C31" i="1"/>
  <c r="B19" i="9" s="1"/>
  <c r="Z22" i="7"/>
  <c r="X22" i="7"/>
  <c r="E34" i="1"/>
  <c r="F22" i="9" s="1"/>
  <c r="A33" i="9"/>
  <c r="D17" i="6"/>
  <c r="D16" i="6"/>
  <c r="D15" i="6"/>
  <c r="D14" i="6"/>
  <c r="D13" i="6"/>
  <c r="D12" i="6"/>
  <c r="D11" i="6"/>
  <c r="D10" i="6"/>
  <c r="D9" i="6"/>
  <c r="D8" i="6"/>
  <c r="D7" i="6"/>
  <c r="D6" i="6"/>
  <c r="B17" i="6"/>
  <c r="B16" i="6"/>
  <c r="B15" i="6"/>
  <c r="B14" i="6"/>
  <c r="B13" i="6"/>
  <c r="B12" i="6"/>
  <c r="B11" i="6"/>
  <c r="B10" i="6"/>
  <c r="B9" i="6"/>
  <c r="B8" i="6"/>
  <c r="B7" i="6"/>
  <c r="B6" i="6"/>
  <c r="R17" i="7"/>
  <c r="R16" i="7"/>
  <c r="R15" i="7"/>
  <c r="R14" i="7"/>
  <c r="R13" i="7"/>
  <c r="R12" i="7"/>
  <c r="R11" i="7"/>
  <c r="R10" i="7"/>
  <c r="S26" i="7" s="1"/>
  <c r="R9" i="7"/>
  <c r="R8" i="7"/>
  <c r="R7" i="7"/>
  <c r="R6" i="7"/>
  <c r="R18" i="7" s="1"/>
  <c r="P17" i="7"/>
  <c r="P16" i="7"/>
  <c r="P15" i="7"/>
  <c r="P14" i="7"/>
  <c r="P13" i="7"/>
  <c r="P12" i="7"/>
  <c r="P11" i="7"/>
  <c r="P10" i="7"/>
  <c r="P9" i="7"/>
  <c r="P8" i="7"/>
  <c r="P7" i="7"/>
  <c r="P6" i="7"/>
  <c r="B17" i="7"/>
  <c r="B16" i="7"/>
  <c r="B14" i="7"/>
  <c r="B13" i="7"/>
  <c r="B12" i="7"/>
  <c r="B10" i="7"/>
  <c r="B9" i="7"/>
  <c r="B8" i="7"/>
  <c r="B7" i="7"/>
  <c r="B6" i="7"/>
  <c r="D17" i="7"/>
  <c r="D16" i="7"/>
  <c r="D15" i="7"/>
  <c r="D14" i="7"/>
  <c r="D13" i="7"/>
  <c r="D12" i="7"/>
  <c r="D11" i="7"/>
  <c r="D10" i="7"/>
  <c r="D9" i="7"/>
  <c r="D8" i="7"/>
  <c r="D7" i="7"/>
  <c r="D6" i="7"/>
  <c r="F17" i="7"/>
  <c r="F16" i="7"/>
  <c r="F15" i="7"/>
  <c r="F14" i="7"/>
  <c r="F13" i="7"/>
  <c r="F12" i="7"/>
  <c r="F11" i="7"/>
  <c r="F10" i="7"/>
  <c r="F9" i="7"/>
  <c r="F8" i="7"/>
  <c r="F7" i="7"/>
  <c r="F6" i="7"/>
  <c r="R17" i="9"/>
  <c r="R15" i="9"/>
  <c r="R13" i="9"/>
  <c r="R12" i="9"/>
  <c r="R11" i="9"/>
  <c r="R10" i="9"/>
  <c r="R7" i="9"/>
  <c r="P17" i="9"/>
  <c r="P16" i="9"/>
  <c r="P15" i="9"/>
  <c r="P14" i="9"/>
  <c r="P13" i="9"/>
  <c r="P12" i="9"/>
  <c r="P11" i="9"/>
  <c r="P10" i="9"/>
  <c r="P9" i="9"/>
  <c r="P8" i="9"/>
  <c r="P7" i="9"/>
  <c r="B17" i="9"/>
  <c r="E30" i="2"/>
  <c r="E62" i="3" s="1"/>
  <c r="F30" i="2"/>
  <c r="F62" i="3" s="1"/>
  <c r="G30" i="2"/>
  <c r="I30" i="2"/>
  <c r="J30" i="2"/>
  <c r="L30" i="2"/>
  <c r="M30" i="2"/>
  <c r="R18" i="13" s="1"/>
  <c r="O30" i="2"/>
  <c r="P30" i="2"/>
  <c r="X18" i="13"/>
  <c r="M30" i="5"/>
  <c r="D30" i="5"/>
  <c r="D33" i="5" s="1"/>
  <c r="E30" i="5"/>
  <c r="D30" i="4"/>
  <c r="D18" i="6" s="1"/>
  <c r="F26" i="7"/>
  <c r="D26" i="6"/>
  <c r="B26" i="6"/>
  <c r="A6" i="6"/>
  <c r="A7" i="6"/>
  <c r="A8" i="6"/>
  <c r="A9" i="6"/>
  <c r="A10" i="6"/>
  <c r="A11" i="6"/>
  <c r="A12" i="6"/>
  <c r="A13" i="6"/>
  <c r="A14" i="6"/>
  <c r="A15" i="6"/>
  <c r="A16" i="6"/>
  <c r="A17" i="6"/>
  <c r="A22" i="6"/>
  <c r="B22" i="6"/>
  <c r="D22" i="6"/>
  <c r="A23" i="6"/>
  <c r="B23" i="6"/>
  <c r="C23" i="6" s="1"/>
  <c r="D23" i="6"/>
  <c r="A24" i="6"/>
  <c r="B24" i="6"/>
  <c r="D24" i="6"/>
  <c r="A25" i="6"/>
  <c r="B25" i="6"/>
  <c r="D25" i="6"/>
  <c r="A26" i="6"/>
  <c r="A27" i="6"/>
  <c r="B27" i="6"/>
  <c r="C27" i="6" s="1"/>
  <c r="D27" i="6"/>
  <c r="E27" i="6" s="1"/>
  <c r="A28" i="6"/>
  <c r="B28" i="6"/>
  <c r="D28" i="6"/>
  <c r="A29" i="6"/>
  <c r="B29" i="6"/>
  <c r="D29" i="6"/>
  <c r="A30" i="6"/>
  <c r="A31" i="6"/>
  <c r="A32" i="6"/>
  <c r="B32" i="6"/>
  <c r="C32" i="6" s="1"/>
  <c r="D32" i="6"/>
  <c r="E32" i="6" s="1"/>
  <c r="A33" i="6"/>
  <c r="B33" i="6"/>
  <c r="C33" i="6" s="1"/>
  <c r="D33" i="6"/>
  <c r="E33" i="6" s="1"/>
  <c r="A6" i="7"/>
  <c r="A7" i="7"/>
  <c r="A8" i="7"/>
  <c r="A9" i="7"/>
  <c r="A10" i="7"/>
  <c r="A11" i="7"/>
  <c r="B11" i="7"/>
  <c r="A12" i="7"/>
  <c r="A13" i="7"/>
  <c r="A14" i="7"/>
  <c r="A15" i="7"/>
  <c r="B15" i="7"/>
  <c r="A16" i="7"/>
  <c r="A17" i="7"/>
  <c r="A22" i="7"/>
  <c r="F22" i="7"/>
  <c r="P22" i="7"/>
  <c r="R22" i="7"/>
  <c r="A23" i="7"/>
  <c r="F23" i="7"/>
  <c r="P23" i="7"/>
  <c r="R23" i="7"/>
  <c r="A24" i="7"/>
  <c r="F24" i="7"/>
  <c r="P24" i="7"/>
  <c r="R24" i="7"/>
  <c r="A25" i="7"/>
  <c r="F25" i="7"/>
  <c r="P25" i="7"/>
  <c r="R25" i="7"/>
  <c r="A26" i="7"/>
  <c r="P26" i="7"/>
  <c r="R26" i="7"/>
  <c r="A27" i="7"/>
  <c r="F27" i="7"/>
  <c r="P27" i="7"/>
  <c r="R27" i="7"/>
  <c r="S27" i="7" s="1"/>
  <c r="A28" i="7"/>
  <c r="F28" i="7"/>
  <c r="P28" i="7"/>
  <c r="Q28" i="7" s="1"/>
  <c r="R28" i="7"/>
  <c r="S28" i="7" s="1"/>
  <c r="A29" i="7"/>
  <c r="F29" i="7"/>
  <c r="P29" i="7"/>
  <c r="R29" i="7"/>
  <c r="S29" i="7" s="1"/>
  <c r="A30" i="7"/>
  <c r="A31" i="7"/>
  <c r="A32" i="7"/>
  <c r="F32" i="7"/>
  <c r="P32" i="7"/>
  <c r="R32" i="7"/>
  <c r="S32" i="7" s="1"/>
  <c r="A33" i="7"/>
  <c r="F33" i="7"/>
  <c r="G33" i="7" s="1"/>
  <c r="P33" i="7"/>
  <c r="R33" i="7"/>
  <c r="S33" i="7" s="1"/>
  <c r="A6" i="13"/>
  <c r="B6" i="13"/>
  <c r="D6" i="13"/>
  <c r="F6" i="13"/>
  <c r="H6" i="13"/>
  <c r="J6" i="13"/>
  <c r="L6" i="13"/>
  <c r="N6" i="13"/>
  <c r="P6" i="13"/>
  <c r="R6" i="13"/>
  <c r="T6" i="13"/>
  <c r="V6" i="13"/>
  <c r="X6" i="13"/>
  <c r="Z6" i="13"/>
  <c r="A7" i="13"/>
  <c r="F7" i="13"/>
  <c r="H7" i="13"/>
  <c r="J7" i="13"/>
  <c r="L7" i="13"/>
  <c r="N7" i="13"/>
  <c r="P7" i="13"/>
  <c r="R7" i="13"/>
  <c r="T7" i="13"/>
  <c r="V7" i="13"/>
  <c r="X7" i="13"/>
  <c r="Z7" i="13"/>
  <c r="A8" i="13"/>
  <c r="B8" i="13"/>
  <c r="D8" i="13"/>
  <c r="F8" i="13"/>
  <c r="H8" i="13"/>
  <c r="J8" i="13"/>
  <c r="L8" i="13"/>
  <c r="N8" i="13"/>
  <c r="P8" i="13"/>
  <c r="R8" i="13"/>
  <c r="T8" i="13"/>
  <c r="V8" i="13"/>
  <c r="X8" i="13"/>
  <c r="Z8" i="13"/>
  <c r="A9" i="13"/>
  <c r="B9" i="13"/>
  <c r="D9" i="13"/>
  <c r="F9" i="13"/>
  <c r="H9" i="13"/>
  <c r="J9" i="13"/>
  <c r="L9" i="13"/>
  <c r="N9" i="13"/>
  <c r="P9" i="13"/>
  <c r="R9" i="13"/>
  <c r="T9" i="13"/>
  <c r="V9" i="13"/>
  <c r="X9" i="13"/>
  <c r="Z9" i="13"/>
  <c r="A10" i="13"/>
  <c r="B10" i="13"/>
  <c r="D10" i="13"/>
  <c r="F10" i="13"/>
  <c r="H10" i="13"/>
  <c r="J10" i="13"/>
  <c r="L10" i="13"/>
  <c r="N10" i="13"/>
  <c r="P10" i="13"/>
  <c r="R10" i="13"/>
  <c r="T10" i="13"/>
  <c r="V10" i="13"/>
  <c r="X10" i="13"/>
  <c r="Z10" i="13"/>
  <c r="A11" i="13"/>
  <c r="B11" i="13"/>
  <c r="D11" i="13"/>
  <c r="F11" i="13"/>
  <c r="H11" i="13"/>
  <c r="J11" i="13"/>
  <c r="L11" i="13"/>
  <c r="N11" i="13"/>
  <c r="P11" i="13"/>
  <c r="R11" i="13"/>
  <c r="T11" i="13"/>
  <c r="X11" i="13"/>
  <c r="Z11" i="13"/>
  <c r="A12" i="13"/>
  <c r="B12" i="13"/>
  <c r="D12" i="13"/>
  <c r="F12" i="13"/>
  <c r="H12" i="13"/>
  <c r="J12" i="13"/>
  <c r="L12" i="13"/>
  <c r="N12" i="13"/>
  <c r="P12" i="13"/>
  <c r="R12" i="13"/>
  <c r="T12" i="13"/>
  <c r="V12" i="13"/>
  <c r="X12" i="13"/>
  <c r="Z12" i="13"/>
  <c r="A13" i="13"/>
  <c r="B13" i="13"/>
  <c r="D13" i="13"/>
  <c r="F13" i="13"/>
  <c r="H13" i="13"/>
  <c r="J13" i="13"/>
  <c r="L13" i="13"/>
  <c r="N13" i="13"/>
  <c r="P13" i="13"/>
  <c r="R13" i="13"/>
  <c r="T13" i="13"/>
  <c r="V13" i="13"/>
  <c r="X13" i="13"/>
  <c r="Z13" i="13"/>
  <c r="A14" i="13"/>
  <c r="B14" i="13"/>
  <c r="D14" i="13"/>
  <c r="F14" i="13"/>
  <c r="H14" i="13"/>
  <c r="J14" i="13"/>
  <c r="L14" i="13"/>
  <c r="N14" i="13"/>
  <c r="P14" i="13"/>
  <c r="R14" i="13"/>
  <c r="T14" i="13"/>
  <c r="V14" i="13"/>
  <c r="X14" i="13"/>
  <c r="Z14" i="13"/>
  <c r="A15" i="13"/>
  <c r="B15" i="13"/>
  <c r="D15" i="13"/>
  <c r="F15" i="13"/>
  <c r="H15" i="13"/>
  <c r="J15" i="13"/>
  <c r="L15" i="13"/>
  <c r="N15" i="13"/>
  <c r="P15" i="13"/>
  <c r="R15" i="13"/>
  <c r="T15" i="13"/>
  <c r="V15" i="13"/>
  <c r="X15" i="13"/>
  <c r="Z15" i="13"/>
  <c r="A16" i="13"/>
  <c r="B16" i="13"/>
  <c r="D16" i="13"/>
  <c r="F16" i="13"/>
  <c r="H16" i="13"/>
  <c r="J16" i="13"/>
  <c r="L16" i="13"/>
  <c r="N16" i="13"/>
  <c r="P16" i="13"/>
  <c r="R16" i="13"/>
  <c r="T16" i="13"/>
  <c r="V16" i="13"/>
  <c r="X16" i="13"/>
  <c r="Z16" i="13"/>
  <c r="A17" i="13"/>
  <c r="B17" i="13"/>
  <c r="D17" i="13"/>
  <c r="F17" i="13"/>
  <c r="H17" i="13"/>
  <c r="J17" i="13"/>
  <c r="L17" i="13"/>
  <c r="N17" i="13"/>
  <c r="P17" i="13"/>
  <c r="R17" i="13"/>
  <c r="T17" i="13"/>
  <c r="V17" i="13"/>
  <c r="X17" i="13"/>
  <c r="Z17" i="13"/>
  <c r="A22" i="13"/>
  <c r="F22" i="13"/>
  <c r="H22" i="13"/>
  <c r="J22" i="13"/>
  <c r="L22" i="13"/>
  <c r="N22" i="13"/>
  <c r="P22" i="13"/>
  <c r="R22" i="13"/>
  <c r="T22" i="13"/>
  <c r="U22" i="13" s="1"/>
  <c r="V22" i="13"/>
  <c r="X22" i="13"/>
  <c r="Z22" i="13"/>
  <c r="AA22" i="13" s="1"/>
  <c r="A23" i="13"/>
  <c r="F23" i="13"/>
  <c r="G23" i="13" s="1"/>
  <c r="H23" i="13"/>
  <c r="J23" i="13"/>
  <c r="L23" i="13"/>
  <c r="N23" i="13"/>
  <c r="P23" i="13"/>
  <c r="R23" i="13"/>
  <c r="T23" i="13"/>
  <c r="V23" i="13"/>
  <c r="X23" i="13"/>
  <c r="Z23" i="13"/>
  <c r="A24" i="13"/>
  <c r="F24" i="13"/>
  <c r="H24" i="13"/>
  <c r="J24" i="13"/>
  <c r="L24" i="13"/>
  <c r="N24" i="13"/>
  <c r="P24" i="13"/>
  <c r="R24" i="13"/>
  <c r="T24" i="13"/>
  <c r="V24" i="13"/>
  <c r="X24" i="13"/>
  <c r="Z24" i="13"/>
  <c r="A25" i="13"/>
  <c r="F25" i="13"/>
  <c r="H25" i="13"/>
  <c r="J25" i="13"/>
  <c r="L25" i="13"/>
  <c r="N25" i="13"/>
  <c r="P25" i="13"/>
  <c r="R25" i="13"/>
  <c r="T25" i="13"/>
  <c r="V25" i="13"/>
  <c r="X25" i="13"/>
  <c r="Z25" i="13"/>
  <c r="A26" i="13"/>
  <c r="F26" i="13"/>
  <c r="H26" i="13"/>
  <c r="J26" i="13"/>
  <c r="L26" i="13"/>
  <c r="N26" i="13"/>
  <c r="O26" i="13" s="1"/>
  <c r="P26" i="13"/>
  <c r="Q26" i="13" s="1"/>
  <c r="R26" i="13"/>
  <c r="S26" i="13" s="1"/>
  <c r="T26" i="13"/>
  <c r="U26" i="13" s="1"/>
  <c r="V26" i="13"/>
  <c r="X26" i="13"/>
  <c r="Y26" i="13" s="1"/>
  <c r="Z26" i="13"/>
  <c r="A27" i="13"/>
  <c r="F27" i="13"/>
  <c r="H27" i="13"/>
  <c r="J27" i="13"/>
  <c r="L27" i="13"/>
  <c r="N27" i="13"/>
  <c r="P27" i="13"/>
  <c r="R27" i="13"/>
  <c r="T27" i="13"/>
  <c r="V27" i="13"/>
  <c r="X27" i="13"/>
  <c r="Y27" i="13" s="1"/>
  <c r="Z27" i="13"/>
  <c r="A28" i="13"/>
  <c r="F28" i="13"/>
  <c r="H28" i="13"/>
  <c r="J28" i="13"/>
  <c r="L28" i="13"/>
  <c r="N28" i="13"/>
  <c r="P28" i="13"/>
  <c r="R28" i="13"/>
  <c r="T28" i="13"/>
  <c r="V28" i="13"/>
  <c r="X28" i="13"/>
  <c r="Z28" i="13"/>
  <c r="AA28" i="13" s="1"/>
  <c r="A29" i="13"/>
  <c r="F29" i="13"/>
  <c r="H29" i="13"/>
  <c r="J29" i="13"/>
  <c r="L29" i="13"/>
  <c r="N29" i="13"/>
  <c r="P29" i="13"/>
  <c r="R29" i="13"/>
  <c r="T29" i="13"/>
  <c r="V29" i="13"/>
  <c r="X29" i="13"/>
  <c r="Z29" i="13"/>
  <c r="AA29" i="13" s="1"/>
  <c r="A30" i="13"/>
  <c r="A31" i="13"/>
  <c r="A32" i="13"/>
  <c r="F32" i="13"/>
  <c r="H32" i="13"/>
  <c r="J32" i="13"/>
  <c r="L32" i="13"/>
  <c r="N32" i="13"/>
  <c r="P32" i="13"/>
  <c r="R32" i="13"/>
  <c r="T32" i="13"/>
  <c r="V32" i="13"/>
  <c r="X32" i="13"/>
  <c r="Z32" i="13"/>
  <c r="A33" i="13"/>
  <c r="F33" i="13"/>
  <c r="H33" i="13"/>
  <c r="J33" i="13"/>
  <c r="L33" i="13"/>
  <c r="N33" i="13"/>
  <c r="P33" i="13"/>
  <c r="T33" i="13"/>
  <c r="X33" i="13"/>
  <c r="Z33" i="13"/>
  <c r="A6" i="9"/>
  <c r="A7" i="9"/>
  <c r="A8" i="9"/>
  <c r="A9" i="9"/>
  <c r="A10" i="9"/>
  <c r="A11" i="9"/>
  <c r="A12" i="9"/>
  <c r="A13" i="9"/>
  <c r="A14" i="9"/>
  <c r="A15" i="9"/>
  <c r="D15" i="9"/>
  <c r="A16" i="9"/>
  <c r="D16" i="9"/>
  <c r="A17" i="9"/>
  <c r="A22" i="9"/>
  <c r="A23" i="9"/>
  <c r="A24" i="9"/>
  <c r="A25" i="9"/>
  <c r="A26" i="9"/>
  <c r="A27" i="9"/>
  <c r="A28" i="9"/>
  <c r="A29" i="9"/>
  <c r="A30" i="9"/>
  <c r="A31" i="9"/>
  <c r="A32" i="9"/>
  <c r="M34" i="1"/>
  <c r="R22" i="9" s="1"/>
  <c r="P46" i="2"/>
  <c r="R33" i="13"/>
  <c r="M46" i="2"/>
  <c r="D33" i="13"/>
  <c r="R6" i="9"/>
  <c r="P6" i="9"/>
  <c r="B6" i="9"/>
  <c r="D30" i="1"/>
  <c r="D7" i="9"/>
  <c r="D30" i="2"/>
  <c r="B7" i="13"/>
  <c r="C30" i="2"/>
  <c r="R32" i="2" s="1"/>
  <c r="P32" i="9"/>
  <c r="Q32" i="9" s="1"/>
  <c r="B19" i="7"/>
  <c r="P35" i="13"/>
  <c r="B9" i="9"/>
  <c r="G33" i="2"/>
  <c r="Z19" i="13"/>
  <c r="D9" i="9"/>
  <c r="F35" i="7"/>
  <c r="L35" i="13"/>
  <c r="Y28" i="13" l="1"/>
  <c r="S27" i="13"/>
  <c r="Q29" i="13"/>
  <c r="Q24" i="13"/>
  <c r="M29" i="13"/>
  <c r="M24" i="13"/>
  <c r="M23" i="13"/>
  <c r="Q28" i="13"/>
  <c r="O23" i="13"/>
  <c r="G32" i="13"/>
  <c r="K24" i="13"/>
  <c r="K23" i="13"/>
  <c r="I24" i="13"/>
  <c r="R33" i="2"/>
  <c r="X19" i="13"/>
  <c r="X21" i="13" s="1"/>
  <c r="G62" i="3"/>
  <c r="J18" i="13"/>
  <c r="J20" i="13" s="1"/>
  <c r="I62" i="3"/>
  <c r="I32" i="2"/>
  <c r="L18" i="13"/>
  <c r="I33" i="2"/>
  <c r="J62" i="3"/>
  <c r="N18" i="13"/>
  <c r="C22" i="6"/>
  <c r="E22" i="6"/>
  <c r="D43" i="1"/>
  <c r="D42" i="1"/>
  <c r="Q23" i="7"/>
  <c r="D32" i="13"/>
  <c r="D44" i="1"/>
  <c r="D32" i="9" s="1"/>
  <c r="E32" i="9" s="1"/>
  <c r="B32" i="13"/>
  <c r="C44" i="1"/>
  <c r="B32" i="9" s="1"/>
  <c r="C32" i="9" s="1"/>
  <c r="B31" i="13"/>
  <c r="C31" i="13" s="1"/>
  <c r="C43" i="1"/>
  <c r="B31" i="9" s="1"/>
  <c r="C31" i="9" s="1"/>
  <c r="E29" i="7"/>
  <c r="C22" i="7"/>
  <c r="C24" i="7"/>
  <c r="C23" i="7"/>
  <c r="L33" i="5"/>
  <c r="G26" i="7"/>
  <c r="G24" i="7"/>
  <c r="S24" i="7"/>
  <c r="S25" i="7"/>
  <c r="Q26" i="7"/>
  <c r="G27" i="7"/>
  <c r="Q27" i="7"/>
  <c r="G28" i="7"/>
  <c r="G32" i="7"/>
  <c r="C27" i="7"/>
  <c r="E27" i="7"/>
  <c r="G31" i="7"/>
  <c r="L32" i="5"/>
  <c r="C33" i="5"/>
  <c r="E32" i="5"/>
  <c r="Q33" i="7"/>
  <c r="M31" i="11"/>
  <c r="C22" i="13"/>
  <c r="P33" i="2"/>
  <c r="E22" i="13"/>
  <c r="O24" i="13"/>
  <c r="T18" i="13"/>
  <c r="O62" i="3"/>
  <c r="V18" i="13"/>
  <c r="P62" i="3"/>
  <c r="D62" i="3"/>
  <c r="D18" i="13"/>
  <c r="S26" i="9"/>
  <c r="S24" i="9"/>
  <c r="E31" i="6"/>
  <c r="L33" i="2"/>
  <c r="N19" i="13"/>
  <c r="J33" i="2"/>
  <c r="E30" i="6"/>
  <c r="Q30" i="7"/>
  <c r="B30" i="7"/>
  <c r="C30" i="7" s="1"/>
  <c r="C46" i="5"/>
  <c r="G29" i="7"/>
  <c r="C41" i="1"/>
  <c r="B29" i="9" s="1"/>
  <c r="U30" i="13"/>
  <c r="G23" i="9"/>
  <c r="K25" i="13"/>
  <c r="M25" i="13"/>
  <c r="M33" i="13"/>
  <c r="K27" i="13"/>
  <c r="I31" i="13"/>
  <c r="G27" i="13"/>
  <c r="O28" i="13"/>
  <c r="G29" i="9"/>
  <c r="E32" i="13"/>
  <c r="W27" i="13"/>
  <c r="M31" i="13"/>
  <c r="G22" i="9"/>
  <c r="Q22" i="13"/>
  <c r="O22" i="13"/>
  <c r="O25" i="13"/>
  <c r="S25" i="13"/>
  <c r="K33" i="13"/>
  <c r="O33" i="13"/>
  <c r="J21" i="13"/>
  <c r="Y29" i="13"/>
  <c r="E26" i="7"/>
  <c r="G26" i="13"/>
  <c r="C25" i="6"/>
  <c r="E25" i="6"/>
  <c r="E24" i="6"/>
  <c r="C37" i="1"/>
  <c r="B25" i="9" s="1"/>
  <c r="C25" i="9" s="1"/>
  <c r="AA24" i="13"/>
  <c r="Y24" i="13"/>
  <c r="D36" i="1"/>
  <c r="D24" i="9" s="1"/>
  <c r="E24" i="9" s="1"/>
  <c r="D35" i="1"/>
  <c r="D23" i="9" s="1"/>
  <c r="E23" i="9" s="1"/>
  <c r="S23" i="7"/>
  <c r="Q23" i="9"/>
  <c r="Q23" i="13"/>
  <c r="AA23" i="13"/>
  <c r="Y23" i="13"/>
  <c r="U23" i="13"/>
  <c r="P18" i="9"/>
  <c r="R18" i="9"/>
  <c r="R21" i="9" s="1"/>
  <c r="P21" i="9"/>
  <c r="S23" i="9"/>
  <c r="L33" i="1"/>
  <c r="M33" i="1"/>
  <c r="S27" i="9"/>
  <c r="D48" i="4"/>
  <c r="D34" i="1"/>
  <c r="M22" i="13"/>
  <c r="K22" i="13"/>
  <c r="I22" i="13"/>
  <c r="E29" i="6"/>
  <c r="C26" i="6"/>
  <c r="U32" i="13"/>
  <c r="E27" i="13"/>
  <c r="M49" i="2"/>
  <c r="M63" i="3"/>
  <c r="W25" i="13"/>
  <c r="D23" i="13"/>
  <c r="E23" i="13" s="1"/>
  <c r="B33" i="9"/>
  <c r="C33" i="9" s="1"/>
  <c r="Q25" i="13"/>
  <c r="I23" i="13"/>
  <c r="C35" i="1"/>
  <c r="B23" i="9" s="1"/>
  <c r="C23" i="9" s="1"/>
  <c r="J49" i="2"/>
  <c r="J63" i="3"/>
  <c r="K30" i="13"/>
  <c r="S24" i="13"/>
  <c r="G49" i="2"/>
  <c r="G63" i="3"/>
  <c r="P49" i="2"/>
  <c r="P63" i="3"/>
  <c r="U25" i="13"/>
  <c r="C39" i="1"/>
  <c r="B27" i="9" s="1"/>
  <c r="C27" i="9" s="1"/>
  <c r="U27" i="13"/>
  <c r="AA30" i="13"/>
  <c r="E24" i="13"/>
  <c r="O27" i="13"/>
  <c r="K26" i="13"/>
  <c r="W22" i="13"/>
  <c r="W32" i="13"/>
  <c r="F49" i="2"/>
  <c r="F63" i="3"/>
  <c r="AA26" i="13"/>
  <c r="C23" i="13"/>
  <c r="W26" i="13"/>
  <c r="M26" i="13"/>
  <c r="I25" i="13"/>
  <c r="Y22" i="13"/>
  <c r="W30" i="13"/>
  <c r="S28" i="13"/>
  <c r="M27" i="13"/>
  <c r="I26" i="13"/>
  <c r="E25" i="13"/>
  <c r="B29" i="13"/>
  <c r="L49" i="2"/>
  <c r="L63" i="3"/>
  <c r="G22" i="13"/>
  <c r="G24" i="13"/>
  <c r="E49" i="2"/>
  <c r="E63" i="3"/>
  <c r="E26" i="6"/>
  <c r="C33" i="4"/>
  <c r="C29" i="6"/>
  <c r="C24" i="6"/>
  <c r="E28" i="6"/>
  <c r="E23" i="6"/>
  <c r="G24" i="9"/>
  <c r="G22" i="7"/>
  <c r="D39" i="1"/>
  <c r="D27" i="9" s="1"/>
  <c r="E27" i="9" s="1"/>
  <c r="Q25" i="9"/>
  <c r="D46" i="5"/>
  <c r="M48" i="5" s="1"/>
  <c r="Q24" i="7"/>
  <c r="Q22" i="9"/>
  <c r="S22" i="9"/>
  <c r="L49" i="5"/>
  <c r="L31" i="11"/>
  <c r="Q26" i="9"/>
  <c r="D22" i="7"/>
  <c r="E22" i="7" s="1"/>
  <c r="C26" i="7"/>
  <c r="D30" i="9"/>
  <c r="E30" i="9" s="1"/>
  <c r="E28" i="7"/>
  <c r="B25" i="7"/>
  <c r="C25" i="7" s="1"/>
  <c r="D31" i="9"/>
  <c r="E31" i="9" s="1"/>
  <c r="D23" i="7"/>
  <c r="E23" i="7" s="1"/>
  <c r="D41" i="1"/>
  <c r="D29" i="9" s="1"/>
  <c r="E29" i="9" s="1"/>
  <c r="C29" i="7"/>
  <c r="C36" i="1"/>
  <c r="B24" i="9" s="1"/>
  <c r="C24" i="9" s="1"/>
  <c r="D37" i="1"/>
  <c r="D25" i="9" s="1"/>
  <c r="E25" i="9" s="1"/>
  <c r="G23" i="7"/>
  <c r="D18" i="7"/>
  <c r="F18" i="7"/>
  <c r="F21" i="7" s="1"/>
  <c r="E25" i="7"/>
  <c r="Q22" i="7"/>
  <c r="C33" i="7"/>
  <c r="Q25" i="7"/>
  <c r="G25" i="7"/>
  <c r="E24" i="7"/>
  <c r="B18" i="7"/>
  <c r="B21" i="7" s="1"/>
  <c r="Q32" i="7"/>
  <c r="P18" i="7"/>
  <c r="P21" i="7" s="1"/>
  <c r="M33" i="5"/>
  <c r="W28" i="13"/>
  <c r="Q27" i="13"/>
  <c r="U28" i="13"/>
  <c r="C33" i="13"/>
  <c r="Y30" i="13"/>
  <c r="AA32" i="13"/>
  <c r="W29" i="13"/>
  <c r="I27" i="13"/>
  <c r="M28" i="13"/>
  <c r="G25" i="13"/>
  <c r="S29" i="13"/>
  <c r="I28" i="13"/>
  <c r="U31" i="13"/>
  <c r="C25" i="13"/>
  <c r="S32" i="13"/>
  <c r="O29" i="13"/>
  <c r="W23" i="13"/>
  <c r="S31" i="13"/>
  <c r="P32" i="2"/>
  <c r="AA33" i="13"/>
  <c r="Q32" i="13"/>
  <c r="AA25" i="13"/>
  <c r="S22" i="13"/>
  <c r="Y33" i="13"/>
  <c r="O32" i="13"/>
  <c r="AA27" i="13"/>
  <c r="Y25" i="13"/>
  <c r="W24" i="13"/>
  <c r="C27" i="13"/>
  <c r="C26" i="13"/>
  <c r="C24" i="13"/>
  <c r="L21" i="13"/>
  <c r="S33" i="2"/>
  <c r="U29" i="13"/>
  <c r="I29" i="13"/>
  <c r="U24" i="13"/>
  <c r="S23" i="13"/>
  <c r="E26" i="13"/>
  <c r="F33" i="2"/>
  <c r="Q33" i="13"/>
  <c r="G29" i="13"/>
  <c r="O30" i="13"/>
  <c r="S62" i="3"/>
  <c r="V19" i="13"/>
  <c r="V21" i="13" s="1"/>
  <c r="N21" i="13"/>
  <c r="O33" i="2"/>
  <c r="G25" i="9"/>
  <c r="S31" i="9"/>
  <c r="G27" i="9"/>
  <c r="Q29" i="9"/>
  <c r="S32" i="9"/>
  <c r="Q27" i="9"/>
  <c r="Q24" i="9"/>
  <c r="S33" i="9"/>
  <c r="G26" i="9"/>
  <c r="S29" i="9"/>
  <c r="D30" i="3"/>
  <c r="D33" i="1"/>
  <c r="D18" i="9"/>
  <c r="D32" i="1"/>
  <c r="M32" i="1"/>
  <c r="D20" i="6"/>
  <c r="D21" i="6"/>
  <c r="R20" i="13"/>
  <c r="R21" i="13"/>
  <c r="Z20" i="13"/>
  <c r="Z21" i="13"/>
  <c r="R21" i="7"/>
  <c r="M33" i="2"/>
  <c r="G32" i="2"/>
  <c r="Q29" i="7"/>
  <c r="S22" i="7"/>
  <c r="O31" i="13"/>
  <c r="Q31" i="13"/>
  <c r="C30" i="6"/>
  <c r="L32" i="1"/>
  <c r="F35" i="9"/>
  <c r="M32" i="2"/>
  <c r="E33" i="13"/>
  <c r="I33" i="13"/>
  <c r="M32" i="13"/>
  <c r="B19" i="6"/>
  <c r="B21" i="6" s="1"/>
  <c r="Q30" i="13"/>
  <c r="C31" i="6"/>
  <c r="M62" i="3"/>
  <c r="F18" i="13"/>
  <c r="S32" i="2"/>
  <c r="J32" i="2"/>
  <c r="G33" i="13"/>
  <c r="K32" i="13"/>
  <c r="S30" i="13"/>
  <c r="K31" i="13"/>
  <c r="Q33" i="9"/>
  <c r="L62" i="3"/>
  <c r="O32" i="2"/>
  <c r="B18" i="13"/>
  <c r="T20" i="13" s="1"/>
  <c r="S33" i="13"/>
  <c r="I32" i="13"/>
  <c r="H18" i="13"/>
  <c r="S30" i="9"/>
  <c r="G31" i="13"/>
  <c r="C31" i="7"/>
  <c r="K29" i="13"/>
  <c r="D33" i="4"/>
  <c r="Q31" i="9"/>
  <c r="D38" i="1"/>
  <c r="D26" i="9" s="1"/>
  <c r="E26" i="9" s="1"/>
  <c r="E32" i="2"/>
  <c r="C38" i="1"/>
  <c r="B26" i="9" s="1"/>
  <c r="C26" i="9" s="1"/>
  <c r="F32" i="2"/>
  <c r="E30" i="1"/>
  <c r="E33" i="5"/>
  <c r="E33" i="2"/>
  <c r="W31" i="13"/>
  <c r="G30" i="7"/>
  <c r="E33" i="7"/>
  <c r="E32" i="7"/>
  <c r="C62" i="3"/>
  <c r="L32" i="2"/>
  <c r="C33" i="2"/>
  <c r="G28" i="13"/>
  <c r="G30" i="13"/>
  <c r="W33" i="13"/>
  <c r="C32" i="7"/>
  <c r="D21" i="13"/>
  <c r="Y32" i="13"/>
  <c r="G33" i="9"/>
  <c r="G31" i="9"/>
  <c r="D33" i="2"/>
  <c r="C34" i="1"/>
  <c r="U33" i="13"/>
  <c r="P18" i="13"/>
  <c r="AA31" i="13"/>
  <c r="E30" i="7"/>
  <c r="V34" i="13"/>
  <c r="V37" i="13" s="1"/>
  <c r="M32" i="5"/>
  <c r="Y31" i="13"/>
  <c r="Q31" i="7"/>
  <c r="C32" i="13"/>
  <c r="E33" i="9"/>
  <c r="E31" i="7"/>
  <c r="R34" i="7"/>
  <c r="R37" i="7" s="1"/>
  <c r="X34" i="13"/>
  <c r="X37" i="13" s="1"/>
  <c r="R34" i="13"/>
  <c r="R37" i="13" s="1"/>
  <c r="T34" i="13"/>
  <c r="T37" i="13" s="1"/>
  <c r="L34" i="13"/>
  <c r="L37" i="13" s="1"/>
  <c r="D49" i="4"/>
  <c r="M49" i="5"/>
  <c r="E49" i="5"/>
  <c r="M46" i="1"/>
  <c r="P34" i="7"/>
  <c r="P37" i="7" s="1"/>
  <c r="Z34" i="13"/>
  <c r="Z37" i="13" s="1"/>
  <c r="L46" i="1"/>
  <c r="L49" i="1" s="1"/>
  <c r="D31" i="13"/>
  <c r="E31" i="13" s="1"/>
  <c r="E46" i="1"/>
  <c r="E31" i="3" s="1"/>
  <c r="H34" i="13"/>
  <c r="H37" i="13" s="1"/>
  <c r="D34" i="6"/>
  <c r="D37" i="6" s="1"/>
  <c r="F34" i="7"/>
  <c r="F37" i="7" s="1"/>
  <c r="F30" i="9"/>
  <c r="G30" i="9" s="1"/>
  <c r="C42" i="1"/>
  <c r="B30" i="9" s="1"/>
  <c r="C30" i="9" s="1"/>
  <c r="P34" i="13"/>
  <c r="P37" i="13" s="1"/>
  <c r="P30" i="9"/>
  <c r="Q30" i="9" s="1"/>
  <c r="B30" i="13"/>
  <c r="C30" i="13" s="1"/>
  <c r="D30" i="13"/>
  <c r="E30" i="13" s="1"/>
  <c r="I30" i="13"/>
  <c r="R34" i="9"/>
  <c r="R37" i="9" s="1"/>
  <c r="M30" i="13"/>
  <c r="R49" i="2"/>
  <c r="B34" i="6"/>
  <c r="B37" i="6" s="1"/>
  <c r="N34" i="13"/>
  <c r="N37" i="13" s="1"/>
  <c r="D29" i="13"/>
  <c r="E29" i="13" s="1"/>
  <c r="J34" i="13"/>
  <c r="J37" i="13" s="1"/>
  <c r="O49" i="2"/>
  <c r="C28" i="6"/>
  <c r="B28" i="7"/>
  <c r="G28" i="9"/>
  <c r="F34" i="13"/>
  <c r="F37" i="13" s="1"/>
  <c r="C40" i="1"/>
  <c r="C46" i="2"/>
  <c r="D40" i="1"/>
  <c r="D28" i="9" s="1"/>
  <c r="E28" i="9" s="1"/>
  <c r="D46" i="2"/>
  <c r="Q28" i="9"/>
  <c r="S28" i="9"/>
  <c r="C28" i="13"/>
  <c r="E28" i="13"/>
  <c r="K28" i="13"/>
  <c r="C49" i="2" l="1"/>
  <c r="C48" i="2"/>
  <c r="C49" i="5"/>
  <c r="R48" i="5"/>
  <c r="N20" i="13"/>
  <c r="V20" i="13"/>
  <c r="C46" i="1"/>
  <c r="D22" i="9"/>
  <c r="D46" i="1"/>
  <c r="M49" i="1"/>
  <c r="M31" i="3"/>
  <c r="L31" i="3"/>
  <c r="D21" i="7"/>
  <c r="R20" i="7"/>
  <c r="B34" i="13"/>
  <c r="C31" i="11"/>
  <c r="C48" i="5"/>
  <c r="D49" i="5"/>
  <c r="D31" i="11"/>
  <c r="D48" i="5"/>
  <c r="D34" i="7"/>
  <c r="D36" i="7" s="1"/>
  <c r="C29" i="13"/>
  <c r="D48" i="2"/>
  <c r="D63" i="3"/>
  <c r="C63" i="3"/>
  <c r="F20" i="7"/>
  <c r="P20" i="7"/>
  <c r="E49" i="1"/>
  <c r="X20" i="13"/>
  <c r="F18" i="9"/>
  <c r="E32" i="1"/>
  <c r="E30" i="3"/>
  <c r="E33" i="1"/>
  <c r="R48" i="2"/>
  <c r="I48" i="2"/>
  <c r="D20" i="9"/>
  <c r="R20" i="9"/>
  <c r="D21" i="9"/>
  <c r="H21" i="13"/>
  <c r="H20" i="13"/>
  <c r="P21" i="13"/>
  <c r="P20" i="13"/>
  <c r="B22" i="9"/>
  <c r="C22" i="9" s="1"/>
  <c r="C33" i="1"/>
  <c r="B18" i="9"/>
  <c r="C32" i="1"/>
  <c r="F21" i="13"/>
  <c r="F20" i="13"/>
  <c r="L20" i="13"/>
  <c r="B21" i="13"/>
  <c r="D36" i="6"/>
  <c r="B36" i="6"/>
  <c r="P34" i="9"/>
  <c r="P37" i="9" s="1"/>
  <c r="L48" i="5"/>
  <c r="E48" i="5"/>
  <c r="F34" i="9"/>
  <c r="F37" i="9" s="1"/>
  <c r="D34" i="13"/>
  <c r="V36" i="13" s="1"/>
  <c r="O48" i="2"/>
  <c r="L48" i="2"/>
  <c r="F48" i="2"/>
  <c r="S48" i="2"/>
  <c r="P48" i="2"/>
  <c r="J48" i="2"/>
  <c r="B34" i="7"/>
  <c r="C28" i="7"/>
  <c r="E48" i="2"/>
  <c r="B28" i="9"/>
  <c r="C28" i="9" s="1"/>
  <c r="G48" i="2"/>
  <c r="M48" i="2"/>
  <c r="D49" i="2"/>
  <c r="E22" i="9" l="1"/>
  <c r="D34" i="9"/>
  <c r="C31" i="3"/>
  <c r="D31" i="3"/>
  <c r="F36" i="13"/>
  <c r="B37" i="13"/>
  <c r="T36" i="13"/>
  <c r="X36" i="13"/>
  <c r="L36" i="13"/>
  <c r="B36" i="13"/>
  <c r="P36" i="13"/>
  <c r="H36" i="13"/>
  <c r="C48" i="1"/>
  <c r="D37" i="7"/>
  <c r="R36" i="7"/>
  <c r="F21" i="9"/>
  <c r="F20" i="9"/>
  <c r="B20" i="9"/>
  <c r="B21" i="9"/>
  <c r="P20" i="9"/>
  <c r="J36" i="13"/>
  <c r="D37" i="13"/>
  <c r="R36" i="13"/>
  <c r="Z36" i="13"/>
  <c r="D36" i="13"/>
  <c r="N36" i="13"/>
  <c r="P36" i="7"/>
  <c r="B36" i="7"/>
  <c r="F36" i="7"/>
  <c r="B37" i="7"/>
  <c r="B34" i="9"/>
  <c r="M48" i="1"/>
  <c r="D37" i="9" l="1"/>
  <c r="R36" i="9"/>
  <c r="D36" i="9"/>
  <c r="B37" i="9"/>
  <c r="B36" i="9"/>
  <c r="F36" i="9"/>
  <c r="P36" i="9"/>
  <c r="S49" i="5" l="1"/>
</calcChain>
</file>

<file path=xl/sharedStrings.xml><?xml version="1.0" encoding="utf-8"?>
<sst xmlns="http://schemas.openxmlformats.org/spreadsheetml/2006/main" count="1097" uniqueCount="121">
  <si>
    <t>ダイカストの生産統計(月別集計)</t>
    <rPh sb="6" eb="8">
      <t>セイサン</t>
    </rPh>
    <rPh sb="8" eb="10">
      <t>トウケイ</t>
    </rPh>
    <rPh sb="11" eb="13">
      <t>ツキベツ</t>
    </rPh>
    <rPh sb="13" eb="15">
      <t>シュウケイ</t>
    </rPh>
    <phoneticPr fontId="2"/>
  </si>
  <si>
    <t>１．ダイカスト合計</t>
    <rPh sb="7" eb="9">
      <t>ゴウケイ</t>
    </rPh>
    <phoneticPr fontId="2"/>
  </si>
  <si>
    <t>１３年</t>
    <rPh sb="2" eb="3">
      <t>ネン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</si>
  <si>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</si>
  <si>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</si>
  <si>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</si>
  <si>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</si>
  <si>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</si>
  <si>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</si>
  <si>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</si>
  <si>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</si>
  <si>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</si>
  <si>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</si>
  <si>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</si>
  <si>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シェアー　　％</t>
    <phoneticPr fontId="2"/>
  </si>
  <si>
    <t>対前年比  ％</t>
    <rPh sb="0" eb="1">
      <t>タイ</t>
    </rPh>
    <rPh sb="1" eb="4">
      <t>ゼンネンヒ</t>
    </rPh>
    <phoneticPr fontId="2"/>
  </si>
  <si>
    <t xml:space="preserve">     合    計</t>
    <rPh sb="5" eb="6">
      <t>ゴウ</t>
    </rPh>
    <rPh sb="10" eb="11">
      <t>ケイ</t>
    </rPh>
    <phoneticPr fontId="2"/>
  </si>
  <si>
    <t>　百万円</t>
    <rPh sb="1" eb="2">
      <t>ヒャク</t>
    </rPh>
    <rPh sb="2" eb="4">
      <t>マンエン</t>
    </rPh>
    <phoneticPr fontId="2"/>
  </si>
  <si>
    <t>　　　　合　　　計</t>
    <rPh sb="4" eb="5">
      <t>ゴウ</t>
    </rPh>
    <rPh sb="8" eb="9">
      <t>ケイ</t>
    </rPh>
    <phoneticPr fontId="2"/>
  </si>
  <si>
    <t xml:space="preserve"> ＊内　製</t>
    <rPh sb="2" eb="3">
      <t>ウチ</t>
    </rPh>
    <rPh sb="4" eb="5">
      <t>セイ</t>
    </rPh>
    <phoneticPr fontId="2"/>
  </si>
  <si>
    <t>　　ト　ン</t>
    <phoneticPr fontId="2"/>
  </si>
  <si>
    <t>　</t>
    <phoneticPr fontId="2"/>
  </si>
  <si>
    <t>　百万円</t>
    <rPh sb="1" eb="3">
      <t>ヒャクマン</t>
    </rPh>
    <rPh sb="3" eb="4">
      <t>エン</t>
    </rPh>
    <phoneticPr fontId="2"/>
  </si>
  <si>
    <t>　　　電気機械用</t>
    <rPh sb="3" eb="5">
      <t>デンキ</t>
    </rPh>
    <rPh sb="5" eb="8">
      <t>キカイヨウ</t>
    </rPh>
    <phoneticPr fontId="2"/>
  </si>
  <si>
    <t>　　　自動車用</t>
    <rPh sb="3" eb="6">
      <t>ジドウシャ</t>
    </rPh>
    <rPh sb="6" eb="7">
      <t>ヨウ</t>
    </rPh>
    <phoneticPr fontId="2"/>
  </si>
  <si>
    <t>　　二輪自動車用</t>
    <rPh sb="2" eb="3">
      <t>2</t>
    </rPh>
    <rPh sb="3" eb="4">
      <t>リン</t>
    </rPh>
    <rPh sb="4" eb="7">
      <t>ジドウシャ</t>
    </rPh>
    <rPh sb="7" eb="8">
      <t>ヨウ</t>
    </rPh>
    <phoneticPr fontId="2"/>
  </si>
  <si>
    <t>　　　その他用</t>
    <rPh sb="5" eb="6">
      <t>タ</t>
    </rPh>
    <rPh sb="6" eb="7">
      <t>ヨウ</t>
    </rPh>
    <phoneticPr fontId="2"/>
  </si>
  <si>
    <t>事業所数</t>
    <rPh sb="0" eb="3">
      <t>ジギョウショ</t>
    </rPh>
    <rPh sb="3" eb="4">
      <t>スウ</t>
    </rPh>
    <phoneticPr fontId="2"/>
  </si>
  <si>
    <t>２．アルミニウムダイカスト</t>
    <phoneticPr fontId="2"/>
  </si>
  <si>
    <t>３．亜鉛ダイカスト</t>
    <rPh sb="2" eb="4">
      <t>アエン</t>
    </rPh>
    <phoneticPr fontId="2"/>
  </si>
  <si>
    <t>４．その他ダイカスト</t>
    <rPh sb="4" eb="5">
      <t>タ</t>
    </rPh>
    <phoneticPr fontId="2"/>
  </si>
  <si>
    <t>ダイカストの生産統計(年別集計)</t>
    <rPh sb="6" eb="8">
      <t>セイサン</t>
    </rPh>
    <rPh sb="8" eb="10">
      <t>トウケイ</t>
    </rPh>
    <rPh sb="11" eb="13">
      <t>ネンベツ</t>
    </rPh>
    <rPh sb="13" eb="15">
      <t>シュウケイ</t>
    </rPh>
    <phoneticPr fontId="2"/>
  </si>
  <si>
    <t>前年比</t>
  </si>
  <si>
    <t>前年比</t>
    <rPh sb="0" eb="3">
      <t>ゼンネンヒ</t>
    </rPh>
    <phoneticPr fontId="2"/>
  </si>
  <si>
    <t>　　　　　　　　合　　　計</t>
  </si>
  <si>
    <t>　　　　　　　　合　　　計</t>
    <rPh sb="8" eb="9">
      <t>ゴウ</t>
    </rPh>
    <rPh sb="12" eb="13">
      <t>ケイ</t>
    </rPh>
    <phoneticPr fontId="2"/>
  </si>
  <si>
    <t xml:space="preserve"> 　　＊内　製</t>
  </si>
  <si>
    <t xml:space="preserve"> 　　＊内　製</t>
    <rPh sb="4" eb="5">
      <t>ウチ</t>
    </rPh>
    <rPh sb="6" eb="7">
      <t>セイ</t>
    </rPh>
    <phoneticPr fontId="2"/>
  </si>
  <si>
    <t>　　　　　　　電気機械用</t>
  </si>
  <si>
    <t>　　　　　　　電気機械用</t>
    <rPh sb="7" eb="9">
      <t>デンキ</t>
    </rPh>
    <rPh sb="9" eb="12">
      <t>キカイヨウ</t>
    </rPh>
    <phoneticPr fontId="2"/>
  </si>
  <si>
    <t>　　　　　　　自動車用</t>
  </si>
  <si>
    <t>　　　　　　　自動車用</t>
    <rPh sb="7" eb="10">
      <t>ジドウシャ</t>
    </rPh>
    <rPh sb="10" eb="11">
      <t>ヨウ</t>
    </rPh>
    <phoneticPr fontId="2"/>
  </si>
  <si>
    <t>　　　　　　二輪自動車用</t>
  </si>
  <si>
    <t>　　　　　　二輪自動車用</t>
    <rPh sb="6" eb="7">
      <t>2</t>
    </rPh>
    <rPh sb="7" eb="8">
      <t>リン</t>
    </rPh>
    <rPh sb="8" eb="11">
      <t>ジドウシャ</t>
    </rPh>
    <rPh sb="11" eb="12">
      <t>ヨウ</t>
    </rPh>
    <phoneticPr fontId="2"/>
  </si>
  <si>
    <t>　　　　　　　　その他用</t>
  </si>
  <si>
    <t>　　　　　　　　その他用</t>
    <rPh sb="10" eb="11">
      <t>タ</t>
    </rPh>
    <rPh sb="11" eb="12">
      <t>ヨウ</t>
    </rPh>
    <phoneticPr fontId="2"/>
  </si>
  <si>
    <t>　　ト　ン</t>
  </si>
  <si>
    <t>　百万円</t>
  </si>
  <si>
    <t>シェアー　　％</t>
  </si>
  <si>
    <t xml:space="preserve">     合    計</t>
  </si>
  <si>
    <t>対前年比  ％</t>
  </si>
  <si>
    <t>ダイカストの生産統計(前年比集計)</t>
    <rPh sb="6" eb="8">
      <t>セイサン</t>
    </rPh>
    <rPh sb="8" eb="10">
      <t>トウケイ</t>
    </rPh>
    <rPh sb="11" eb="14">
      <t>ゼンネンヒ</t>
    </rPh>
    <rPh sb="14" eb="16">
      <t>シュウケイ</t>
    </rPh>
    <phoneticPr fontId="2"/>
  </si>
  <si>
    <t>ダイカストの生産統計(前年比集計)</t>
    <rPh sb="11" eb="14">
      <t>ゼンネンヒ</t>
    </rPh>
    <phoneticPr fontId="2"/>
  </si>
  <si>
    <t>-</t>
    <phoneticPr fontId="2"/>
  </si>
  <si>
    <t>統計区分なし</t>
    <rPh sb="0" eb="2">
      <t>トウケイ</t>
    </rPh>
    <rPh sb="2" eb="4">
      <t>クブン</t>
    </rPh>
    <phoneticPr fontId="2"/>
  </si>
  <si>
    <t>　</t>
    <phoneticPr fontId="2"/>
  </si>
  <si>
    <t>　</t>
    <phoneticPr fontId="2"/>
  </si>
  <si>
    <t xml:space="preserve"> -</t>
    <phoneticPr fontId="2"/>
  </si>
  <si>
    <t>-</t>
  </si>
  <si>
    <t>←アルミと亜鉛を合計した数字</t>
    <rPh sb="5" eb="7">
      <t>アエン</t>
    </rPh>
    <rPh sb="8" eb="10">
      <t>ゴウケイ</t>
    </rPh>
    <rPh sb="12" eb="14">
      <t>スウジ</t>
    </rPh>
    <phoneticPr fontId="2"/>
  </si>
  <si>
    <t>統計区分なし</t>
  </si>
  <si>
    <t>１５年</t>
    <rPh sb="2" eb="3">
      <t>ネン</t>
    </rPh>
    <phoneticPr fontId="2"/>
  </si>
  <si>
    <t xml:space="preserve"> -</t>
  </si>
  <si>
    <t>１４年</t>
  </si>
  <si>
    <t>１７年</t>
    <rPh sb="2" eb="3">
      <t>ネン</t>
    </rPh>
    <phoneticPr fontId="2"/>
  </si>
  <si>
    <t>前年同期</t>
    <rPh sb="0" eb="2">
      <t>ゼンネン</t>
    </rPh>
    <rPh sb="2" eb="3">
      <t>ドウ</t>
    </rPh>
    <rPh sb="3" eb="4">
      <t>キ</t>
    </rPh>
    <phoneticPr fontId="2"/>
  </si>
  <si>
    <t>前年同期</t>
    <rPh sb="3" eb="4">
      <t>キ</t>
    </rPh>
    <phoneticPr fontId="2"/>
  </si>
  <si>
    <t>前年同期</t>
    <rPh sb="2" eb="4">
      <t>ドウキ</t>
    </rPh>
    <phoneticPr fontId="2"/>
  </si>
  <si>
    <t>１８年</t>
    <rPh sb="2" eb="3">
      <t>ネン</t>
    </rPh>
    <phoneticPr fontId="2"/>
  </si>
  <si>
    <t>１９年</t>
    <rPh sb="2" eb="3">
      <t>ネン</t>
    </rPh>
    <phoneticPr fontId="2"/>
  </si>
  <si>
    <t>２０年</t>
    <rPh sb="2" eb="3">
      <t>ネン</t>
    </rPh>
    <phoneticPr fontId="2"/>
  </si>
  <si>
    <t>２１年</t>
    <rPh sb="2" eb="3">
      <t>ネン</t>
    </rPh>
    <phoneticPr fontId="2"/>
  </si>
  <si>
    <t>２２年</t>
    <rPh sb="2" eb="3">
      <t>ネン</t>
    </rPh>
    <phoneticPr fontId="2"/>
  </si>
  <si>
    <t>３.亜鉛ダイカスト</t>
    <rPh sb="2" eb="4">
      <t>アエン</t>
    </rPh>
    <phoneticPr fontId="2"/>
  </si>
  <si>
    <t>　　　-</t>
  </si>
  <si>
    <t>４.その他ダイカスト</t>
    <rPh sb="4" eb="5">
      <t>タ</t>
    </rPh>
    <phoneticPr fontId="2"/>
  </si>
  <si>
    <t>　　ト　ン</t>
    <phoneticPr fontId="2"/>
  </si>
  <si>
    <t>　</t>
    <phoneticPr fontId="2"/>
  </si>
  <si>
    <t>＊は自己消費量を示し、合計値の内数である。</t>
    <rPh sb="2" eb="4">
      <t>ジコ</t>
    </rPh>
    <rPh sb="4" eb="7">
      <t>ショウヒリョウ</t>
    </rPh>
    <rPh sb="8" eb="9">
      <t>シメ</t>
    </rPh>
    <rPh sb="11" eb="14">
      <t>ゴウケイチ</t>
    </rPh>
    <rPh sb="15" eb="16">
      <t>ウチ</t>
    </rPh>
    <rPh sb="16" eb="17">
      <t>カズ</t>
    </rPh>
    <phoneticPr fontId="2"/>
  </si>
  <si>
    <t>2．アルミニウムダイカスト</t>
    <phoneticPr fontId="2"/>
  </si>
  <si>
    <t>統計区分なし</t>
    <rPh sb="0" eb="2">
      <t>トウケイ</t>
    </rPh>
    <rPh sb="2" eb="4">
      <t>クブン</t>
    </rPh>
    <phoneticPr fontId="2"/>
  </si>
  <si>
    <t>一般社団法人 日本ダイカスト協会</t>
    <rPh sb="0" eb="2">
      <t>イッパン</t>
    </rPh>
    <rPh sb="2" eb="16">
      <t>シャ</t>
    </rPh>
    <phoneticPr fontId="2"/>
  </si>
  <si>
    <t>２３年</t>
    <rPh sb="2" eb="3">
      <t>ネン</t>
    </rPh>
    <phoneticPr fontId="2"/>
  </si>
  <si>
    <t>１６年</t>
  </si>
  <si>
    <t>２４年</t>
    <rPh sb="2" eb="3">
      <t>ネン</t>
    </rPh>
    <phoneticPr fontId="2"/>
  </si>
  <si>
    <t xml:space="preserve">   　     -</t>
  </si>
  <si>
    <t xml:space="preserve">          -</t>
  </si>
  <si>
    <t>資料出所：経済産業省生産動態統計月報</t>
    <rPh sb="0" eb="2">
      <t>シリョウ</t>
    </rPh>
    <rPh sb="2" eb="4">
      <t>デドコロ</t>
    </rPh>
    <rPh sb="5" eb="7">
      <t>ケイザイ</t>
    </rPh>
    <rPh sb="7" eb="10">
      <t>サンギョウショウ</t>
    </rPh>
    <rPh sb="10" eb="12">
      <t>セイサン</t>
    </rPh>
    <rPh sb="12" eb="14">
      <t>ドウタイ</t>
    </rPh>
    <rPh sb="14" eb="16">
      <t>トウケイ</t>
    </rPh>
    <rPh sb="16" eb="18">
      <t>ゲッポウ</t>
    </rPh>
    <phoneticPr fontId="2"/>
  </si>
  <si>
    <t>資料出所：経済産業省生産動態統計月報</t>
    <rPh sb="0" eb="2">
      <t>シリョウ</t>
    </rPh>
    <rPh sb="2" eb="4">
      <t>シュッショ</t>
    </rPh>
    <rPh sb="5" eb="7">
      <t>ケイザイ</t>
    </rPh>
    <rPh sb="7" eb="10">
      <t>サンギョウショウ</t>
    </rPh>
    <rPh sb="10" eb="12">
      <t>セイサン</t>
    </rPh>
    <rPh sb="12" eb="14">
      <t>ドウタイ</t>
    </rPh>
    <rPh sb="14" eb="16">
      <t>トウケイ</t>
    </rPh>
    <rPh sb="16" eb="18">
      <t>ゲッポウ</t>
    </rPh>
    <phoneticPr fontId="2"/>
  </si>
  <si>
    <t>数値は、経済産業省大臣官房調査統計グループにより、過去に遡及してデーターを修正する場合があるので前号までの統計データ数値と異なる場合があります。</t>
    <rPh sb="0" eb="2">
      <t>スウチ</t>
    </rPh>
    <rPh sb="4" eb="6">
      <t>ケイザイ</t>
    </rPh>
    <rPh sb="6" eb="8">
      <t>サンギョウ</t>
    </rPh>
    <rPh sb="8" eb="9">
      <t>ショウ</t>
    </rPh>
    <rPh sb="9" eb="11">
      <t>ダイジン</t>
    </rPh>
    <rPh sb="11" eb="13">
      <t>カンボウ</t>
    </rPh>
    <rPh sb="13" eb="15">
      <t>チョウサ</t>
    </rPh>
    <rPh sb="15" eb="17">
      <t>トウケイ</t>
    </rPh>
    <rPh sb="25" eb="27">
      <t>カコ</t>
    </rPh>
    <rPh sb="28" eb="30">
      <t>ソキュウ</t>
    </rPh>
    <rPh sb="37" eb="39">
      <t>シュウセイ</t>
    </rPh>
    <rPh sb="41" eb="43">
      <t>バアイ</t>
    </rPh>
    <rPh sb="48" eb="50">
      <t>ゼンゴウ</t>
    </rPh>
    <rPh sb="53" eb="55">
      <t>トウケイ</t>
    </rPh>
    <rPh sb="58" eb="60">
      <t>スウチ</t>
    </rPh>
    <rPh sb="61" eb="62">
      <t>コト</t>
    </rPh>
    <rPh sb="64" eb="66">
      <t>バアイ</t>
    </rPh>
    <phoneticPr fontId="2"/>
  </si>
  <si>
    <t>２５年</t>
    <rPh sb="2" eb="3">
      <t>ネン</t>
    </rPh>
    <phoneticPr fontId="2"/>
  </si>
  <si>
    <t>２６年</t>
    <rPh sb="2" eb="3">
      <t>ネン</t>
    </rPh>
    <phoneticPr fontId="2"/>
  </si>
  <si>
    <t>２７年</t>
    <rPh sb="2" eb="3">
      <t>ネン</t>
    </rPh>
    <phoneticPr fontId="2"/>
  </si>
  <si>
    <t>２８年</t>
    <rPh sb="2" eb="3">
      <t>ネン</t>
    </rPh>
    <phoneticPr fontId="2"/>
  </si>
  <si>
    <t>＊月別の数値の合計と年合計の数値は、各月で少数点以下第一位を四捨五入しているため、一致しない場合があります。</t>
    <rPh sb="1" eb="2">
      <t>ツキ</t>
    </rPh>
    <rPh sb="2" eb="3">
      <t>ベツ</t>
    </rPh>
    <rPh sb="4" eb="6">
      <t>スウチ</t>
    </rPh>
    <rPh sb="7" eb="9">
      <t>ゴウケイ</t>
    </rPh>
    <rPh sb="10" eb="11">
      <t>ネン</t>
    </rPh>
    <rPh sb="11" eb="13">
      <t>ゴウケイ</t>
    </rPh>
    <rPh sb="14" eb="16">
      <t>スウチ</t>
    </rPh>
    <rPh sb="18" eb="19">
      <t>カク</t>
    </rPh>
    <rPh sb="19" eb="20">
      <t>ツキ</t>
    </rPh>
    <rPh sb="21" eb="23">
      <t>ショウスウ</t>
    </rPh>
    <rPh sb="23" eb="24">
      <t>テン</t>
    </rPh>
    <rPh sb="24" eb="26">
      <t>イカ</t>
    </rPh>
    <rPh sb="26" eb="28">
      <t>ダイイチ</t>
    </rPh>
    <rPh sb="28" eb="29">
      <t>イ</t>
    </rPh>
    <rPh sb="30" eb="34">
      <t>シシャゴニュウ</t>
    </rPh>
    <rPh sb="41" eb="43">
      <t>イッチ</t>
    </rPh>
    <rPh sb="46" eb="48">
      <t>バアイ</t>
    </rPh>
    <phoneticPr fontId="2"/>
  </si>
  <si>
    <t>＊は自己消費量を示し、合計値の内数である。　　＊月別の数値の合計と年合計の数値は、各月で少数点以下第一位を四捨五入しているため、一致しない場合があります。</t>
    <rPh sb="2" eb="4">
      <t>ジコ</t>
    </rPh>
    <rPh sb="4" eb="7">
      <t>ショウヒリョウ</t>
    </rPh>
    <rPh sb="8" eb="9">
      <t>シメ</t>
    </rPh>
    <rPh sb="11" eb="14">
      <t>ゴウケイチ</t>
    </rPh>
    <rPh sb="15" eb="16">
      <t>ウチ</t>
    </rPh>
    <rPh sb="16" eb="17">
      <t>カズ</t>
    </rPh>
    <phoneticPr fontId="2"/>
  </si>
  <si>
    <t>前年同期</t>
  </si>
  <si>
    <t>２９年</t>
    <rPh sb="2" eb="3">
      <t>ネン</t>
    </rPh>
    <phoneticPr fontId="2"/>
  </si>
  <si>
    <t>３０年</t>
    <rPh sb="2" eb="3">
      <t>ネン</t>
    </rPh>
    <phoneticPr fontId="2"/>
  </si>
  <si>
    <t>３１年</t>
    <rPh sb="2" eb="3">
      <t>ネン</t>
    </rPh>
    <phoneticPr fontId="2"/>
  </si>
  <si>
    <t>西暦</t>
    <rPh sb="0" eb="2">
      <t>セイレキ</t>
    </rPh>
    <phoneticPr fontId="2"/>
  </si>
  <si>
    <t>令和2年</t>
    <rPh sb="0" eb="2">
      <t>レイワ</t>
    </rPh>
    <rPh sb="3" eb="4">
      <t>ネン</t>
    </rPh>
    <phoneticPr fontId="2"/>
  </si>
  <si>
    <t>１２月</t>
  </si>
  <si>
    <t>　</t>
  </si>
  <si>
    <t>令和3年</t>
    <rPh sb="0" eb="2">
      <t>レイワ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</si>
  <si>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</si>
  <si>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</si>
  <si>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</si>
  <si>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統計区分なし</t>
    <phoneticPr fontId="2"/>
  </si>
  <si>
    <t>　　　-</t>
    <phoneticPr fontId="2"/>
  </si>
  <si>
    <t>令和４年</t>
    <rPh sb="0" eb="2">
      <t>レイワ</t>
    </rPh>
    <rPh sb="3" eb="4">
      <t>ネン</t>
    </rPh>
    <phoneticPr fontId="2"/>
  </si>
  <si>
    <t xml:space="preserve">           -</t>
  </si>
  <si>
    <t>令和5年</t>
    <rPh sb="0" eb="2">
      <t>レイワ</t>
    </rPh>
    <rPh sb="3" eb="4">
      <t>ネン</t>
    </rPh>
    <phoneticPr fontId="2"/>
  </si>
  <si>
    <t>　　　一般機械用</t>
    <rPh sb="3" eb="5">
      <t>イッパン</t>
    </rPh>
    <rPh sb="5" eb="7">
      <t>キカイ</t>
    </rPh>
    <rPh sb="7" eb="8">
      <t>ヨウ</t>
    </rPh>
    <phoneticPr fontId="2"/>
  </si>
  <si>
    <t>　　　　　　　一般機械用</t>
    <rPh sb="7" eb="9">
      <t>イッパン</t>
    </rPh>
    <rPh sb="9" eb="11">
      <t>キカイ</t>
    </rPh>
    <rPh sb="11" eb="12">
      <t>ヨウ</t>
    </rPh>
    <phoneticPr fontId="2"/>
  </si>
  <si>
    <t>　　　　　　　一般機械用</t>
    <rPh sb="11" eb="12">
      <t>ヨウ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</si>
  <si>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</si>
  <si>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</si>
  <si>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令和7年１月</t>
    <rPh sb="0" eb="2">
      <t>レイワ</t>
    </rPh>
    <rPh sb="3" eb="4">
      <t>ネン</t>
    </rPh>
    <rPh sb="5" eb="6">
      <t>ガツ</t>
    </rPh>
    <phoneticPr fontId="2"/>
  </si>
  <si>
    <t>令和8年１月</t>
    <rPh sb="0" eb="2">
      <t>レイワ</t>
    </rPh>
    <rPh sb="3" eb="4">
      <t>ネン</t>
    </rPh>
    <rPh sb="5" eb="6">
      <t>ガツ</t>
    </rPh>
    <phoneticPr fontId="2"/>
  </si>
  <si>
    <t>令和6年</t>
    <rPh sb="0" eb="2">
      <t>レイワネン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</si>
</sst>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43" formatCode="_ * #,##0.00_ ;_ * \-#,##0.00_ ;_ * &quot;-&quot;??_ ;_ @_ "/>
    <numFmt numFmtId="176" formatCode="0_);\(0\)"/>
    <numFmt numFmtId="177" formatCode="0.0%"/>
    <numFmt numFmtId="178" formatCode="0_ "/>
    <numFmt numFmtId="179" formatCode="#,##0_ "/>
    <numFmt numFmtId="180" formatCode="0.0"/>
    <numFmt numFmtId="181" formatCode="_ * #,##0.00_ ;_ * \-#,##0.00_ ;_ * &quot;-&quot;_ ;_ @_ "/>
    <numFmt numFmtId="182" formatCode="_ * #,##0.000_ ;_ * \-#,##0.000_ ;_ * &quot;-&quot;_ ;_ @_ "/>
    <numFmt numFmtId="183" formatCode="#,##0_ ;[Red]\-#,##0\ "/>
    <numFmt numFmtId="184" formatCode="#,##0\t"/>
    <numFmt numFmtId="185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"/>
      <color theme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2CCFE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485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9" fillId="0" borderId="0"/>
  </cellStyleXfs>
  <cellXfs count="385">
    <xf numFmtId="0" fontId="0" fillId="0" borderId="0" xfId="0"/>
    <xf numFmtId="0" fontId="3" fillId="0" borderId="0" xfId="0" applyFont="1"/>
    <xf numFmtId="177" fontId="0" fillId="0" borderId="0" xfId="1" applyNumberFormat="1" applyFont="1"/>
    <xf numFmtId="177" fontId="0" fillId="0" borderId="0" xfId="1" applyNumberFormat="1" applyFont="1" applyBorder="1"/>
    <xf numFmtId="177" fontId="0" fillId="0" borderId="1" xfId="1" applyNumberFormat="1" applyFont="1" applyBorder="1"/>
    <xf numFmtId="0" fontId="4" fillId="0" borderId="2" xfId="0" applyFont="1" applyBorder="1"/>
    <xf numFmtId="0" fontId="4" fillId="2" borderId="0" xfId="0" applyFont="1" applyFill="1"/>
    <xf numFmtId="177" fontId="0" fillId="0" borderId="3" xfId="1" applyNumberFormat="1" applyFont="1" applyBorder="1"/>
    <xf numFmtId="0" fontId="5" fillId="0" borderId="2" xfId="0" applyFont="1" applyBorder="1"/>
    <xf numFmtId="0" fontId="5" fillId="0" borderId="4" xfId="0" applyFont="1" applyBorder="1"/>
    <xf numFmtId="177" fontId="0" fillId="3" borderId="0" xfId="1" applyNumberFormat="1" applyFont="1" applyFill="1" applyBorder="1"/>
    <xf numFmtId="177" fontId="0" fillId="3" borderId="1" xfId="1" applyNumberFormat="1" applyFont="1" applyFill="1" applyBorder="1"/>
    <xf numFmtId="177" fontId="0" fillId="3" borderId="5" xfId="1" applyNumberFormat="1" applyFont="1" applyFill="1" applyBorder="1"/>
    <xf numFmtId="177" fontId="0" fillId="3" borderId="3" xfId="1" applyNumberFormat="1" applyFont="1" applyFill="1" applyBorder="1"/>
    <xf numFmtId="41" fontId="6" fillId="0" borderId="0" xfId="0" applyNumberFormat="1" applyFont="1"/>
    <xf numFmtId="41" fontId="6" fillId="0" borderId="5" xfId="0" applyNumberFormat="1" applyFont="1" applyBorder="1"/>
    <xf numFmtId="0" fontId="0" fillId="4" borderId="0" xfId="0" applyFill="1"/>
    <xf numFmtId="41" fontId="6" fillId="4" borderId="0" xfId="0" applyNumberFormat="1" applyFont="1" applyFill="1"/>
    <xf numFmtId="41" fontId="0" fillId="2" borderId="0" xfId="3" applyNumberFormat="1" applyFont="1" applyFill="1" applyBorder="1" applyAlignment="1">
      <alignment horizontal="center"/>
    </xf>
    <xf numFmtId="41" fontId="0" fillId="2" borderId="1" xfId="3" applyNumberFormat="1" applyFont="1" applyFill="1" applyBorder="1" applyAlignment="1">
      <alignment horizontal="center"/>
    </xf>
    <xf numFmtId="41" fontId="0" fillId="2" borderId="5" xfId="3" applyNumberFormat="1" applyFont="1" applyFill="1" applyBorder="1" applyAlignment="1">
      <alignment horizontal="center"/>
    </xf>
    <xf numFmtId="41" fontId="6" fillId="2" borderId="3" xfId="0" applyNumberFormat="1" applyFont="1" applyFill="1" applyBorder="1"/>
    <xf numFmtId="41" fontId="6" fillId="2" borderId="0" xfId="0" applyNumberFormat="1" applyFont="1" applyFill="1"/>
    <xf numFmtId="41" fontId="0" fillId="2" borderId="0" xfId="3" applyNumberFormat="1" applyFont="1" applyFill="1" applyBorder="1" applyAlignment="1">
      <alignment horizontal="right"/>
    </xf>
    <xf numFmtId="41" fontId="0" fillId="2" borderId="1" xfId="3" applyNumberFormat="1" applyFont="1" applyFill="1" applyBorder="1" applyAlignment="1">
      <alignment horizontal="right"/>
    </xf>
    <xf numFmtId="41" fontId="0" fillId="2" borderId="0" xfId="1" applyNumberFormat="1" applyFont="1" applyFill="1" applyBorder="1"/>
    <xf numFmtId="41" fontId="0" fillId="2" borderId="1" xfId="1" applyNumberFormat="1" applyFont="1" applyFill="1" applyBorder="1"/>
    <xf numFmtId="41" fontId="0" fillId="4" borderId="0" xfId="3" applyNumberFormat="1" applyFont="1" applyFill="1" applyBorder="1" applyAlignment="1">
      <alignment horizontal="center"/>
    </xf>
    <xf numFmtId="41" fontId="0" fillId="4" borderId="0" xfId="3" applyNumberFormat="1" applyFont="1" applyFill="1" applyBorder="1" applyAlignment="1">
      <alignment horizontal="right"/>
    </xf>
    <xf numFmtId="41" fontId="0" fillId="4" borderId="1" xfId="3" applyNumberFormat="1" applyFont="1" applyFill="1" applyBorder="1" applyAlignment="1">
      <alignment horizontal="center"/>
    </xf>
    <xf numFmtId="41" fontId="0" fillId="4" borderId="5" xfId="3" applyNumberFormat="1" applyFont="1" applyFill="1" applyBorder="1" applyAlignment="1">
      <alignment horizontal="center"/>
    </xf>
    <xf numFmtId="41" fontId="6" fillId="4" borderId="3" xfId="0" applyNumberFormat="1" applyFont="1" applyFill="1" applyBorder="1"/>
    <xf numFmtId="41" fontId="0" fillId="4" borderId="1" xfId="3" applyNumberFormat="1" applyFont="1" applyFill="1" applyBorder="1" applyAlignment="1">
      <alignment horizontal="right"/>
    </xf>
    <xf numFmtId="41" fontId="0" fillId="4" borderId="0" xfId="1" applyNumberFormat="1" applyFont="1" applyFill="1" applyBorder="1"/>
    <xf numFmtId="41" fontId="0" fillId="4" borderId="1" xfId="1" applyNumberFormat="1" applyFont="1" applyFill="1" applyBorder="1"/>
    <xf numFmtId="41" fontId="0" fillId="0" borderId="0" xfId="0" applyNumberFormat="1"/>
    <xf numFmtId="41" fontId="0" fillId="0" borderId="1" xfId="0" applyNumberFormat="1" applyBorder="1"/>
    <xf numFmtId="41" fontId="0" fillId="0" borderId="5" xfId="0" applyNumberFormat="1" applyBorder="1"/>
    <xf numFmtId="0" fontId="0" fillId="3" borderId="0" xfId="0" applyFill="1"/>
    <xf numFmtId="177" fontId="0" fillId="0" borderId="2" xfId="0" applyNumberFormat="1" applyBorder="1"/>
    <xf numFmtId="177" fontId="0" fillId="0" borderId="4" xfId="0" applyNumberFormat="1" applyBorder="1"/>
    <xf numFmtId="177" fontId="0" fillId="0" borderId="6" xfId="0" applyNumberFormat="1" applyBorder="1"/>
    <xf numFmtId="41" fontId="0" fillId="0" borderId="0" xfId="1" applyNumberFormat="1" applyFont="1" applyFill="1" applyBorder="1"/>
    <xf numFmtId="41" fontId="0" fillId="0" borderId="1" xfId="1" applyNumberFormat="1" applyFont="1" applyFill="1" applyBorder="1"/>
    <xf numFmtId="41" fontId="0" fillId="0" borderId="0" xfId="3" applyNumberFormat="1" applyFont="1" applyFill="1" applyBorder="1" applyAlignment="1">
      <alignment horizontal="right"/>
    </xf>
    <xf numFmtId="41" fontId="0" fillId="0" borderId="0" xfId="3" applyNumberFormat="1" applyFont="1" applyFill="1" applyBorder="1" applyAlignment="1">
      <alignment horizontal="center"/>
    </xf>
    <xf numFmtId="41" fontId="0" fillId="0" borderId="1" xfId="3" applyNumberFormat="1" applyFont="1" applyFill="1" applyBorder="1" applyAlignment="1">
      <alignment horizontal="right"/>
    </xf>
    <xf numFmtId="41" fontId="0" fillId="0" borderId="3" xfId="0" applyNumberFormat="1" applyBorder="1"/>
    <xf numFmtId="41" fontId="0" fillId="2" borderId="0" xfId="0" applyNumberFormat="1" applyFill="1"/>
    <xf numFmtId="41" fontId="6" fillId="0" borderId="3" xfId="0" applyNumberFormat="1" applyFont="1" applyBorder="1"/>
    <xf numFmtId="41" fontId="0" fillId="2" borderId="1" xfId="3" applyNumberFormat="1" applyFont="1" applyFill="1" applyBorder="1" applyAlignment="1">
      <alignment horizontal="left"/>
    </xf>
    <xf numFmtId="41" fontId="0" fillId="4" borderId="1" xfId="3" applyNumberFormat="1" applyFont="1" applyFill="1" applyBorder="1" applyAlignment="1">
      <alignment horizontal="left"/>
    </xf>
    <xf numFmtId="41" fontId="0" fillId="0" borderId="1" xfId="3" applyNumberFormat="1" applyFont="1" applyFill="1" applyBorder="1" applyAlignment="1">
      <alignment horizontal="left"/>
    </xf>
    <xf numFmtId="41" fontId="0" fillId="2" borderId="1" xfId="0" applyNumberFormat="1" applyFill="1" applyBorder="1"/>
    <xf numFmtId="41" fontId="6" fillId="2" borderId="5" xfId="0" applyNumberFormat="1" applyFont="1" applyFill="1" applyBorder="1"/>
    <xf numFmtId="41" fontId="6" fillId="4" borderId="5" xfId="0" applyNumberFormat="1" applyFont="1" applyFill="1" applyBorder="1"/>
    <xf numFmtId="179" fontId="6" fillId="0" borderId="5" xfId="0" applyNumberFormat="1" applyFont="1" applyBorder="1"/>
    <xf numFmtId="179" fontId="6" fillId="2" borderId="5" xfId="0" applyNumberFormat="1" applyFont="1" applyFill="1" applyBorder="1"/>
    <xf numFmtId="0" fontId="6" fillId="0" borderId="2" xfId="0" applyFont="1" applyBorder="1"/>
    <xf numFmtId="0" fontId="6" fillId="5" borderId="5" xfId="0" applyFont="1" applyFill="1" applyBorder="1" applyAlignment="1">
      <alignment horizontal="left" shrinkToFit="1"/>
    </xf>
    <xf numFmtId="177" fontId="0" fillId="2" borderId="0" xfId="1" applyNumberFormat="1" applyFont="1" applyFill="1" applyBorder="1" applyAlignment="1">
      <alignment horizontal="right"/>
    </xf>
    <xf numFmtId="41" fontId="0" fillId="2" borderId="0" xfId="3" applyNumberFormat="1" applyFont="1" applyFill="1" applyBorder="1" applyAlignment="1">
      <alignment shrinkToFit="1"/>
    </xf>
    <xf numFmtId="41" fontId="0" fillId="2" borderId="0" xfId="3" applyNumberFormat="1" applyFont="1" applyFill="1" applyBorder="1" applyAlignment="1">
      <alignment horizontal="left" shrinkToFit="1"/>
    </xf>
    <xf numFmtId="177" fontId="5" fillId="2" borderId="0" xfId="0" applyNumberFormat="1" applyFont="1" applyFill="1"/>
    <xf numFmtId="177" fontId="5" fillId="0" borderId="0" xfId="0" applyNumberFormat="1" applyFont="1"/>
    <xf numFmtId="177" fontId="5" fillId="4" borderId="0" xfId="0" applyNumberFormat="1" applyFont="1" applyFill="1"/>
    <xf numFmtId="180" fontId="0" fillId="0" borderId="0" xfId="0" applyNumberFormat="1"/>
    <xf numFmtId="0" fontId="5" fillId="0" borderId="0" xfId="0" applyFont="1"/>
    <xf numFmtId="41" fontId="6" fillId="2" borderId="1" xfId="0" applyNumberFormat="1" applyFont="1" applyFill="1" applyBorder="1"/>
    <xf numFmtId="177" fontId="5" fillId="6" borderId="0" xfId="0" applyNumberFormat="1" applyFont="1" applyFill="1"/>
    <xf numFmtId="41" fontId="6" fillId="7" borderId="0" xfId="0" applyNumberFormat="1" applyFont="1" applyFill="1"/>
    <xf numFmtId="0" fontId="0" fillId="7" borderId="0" xfId="0" applyFill="1"/>
    <xf numFmtId="179" fontId="6" fillId="7" borderId="5" xfId="0" applyNumberFormat="1" applyFont="1" applyFill="1" applyBorder="1" applyAlignment="1">
      <alignment vertical="top"/>
    </xf>
    <xf numFmtId="41" fontId="0" fillId="5" borderId="0" xfId="0" applyNumberFormat="1" applyFill="1"/>
    <xf numFmtId="41" fontId="0" fillId="5" borderId="1" xfId="0" applyNumberFormat="1" applyFill="1" applyBorder="1"/>
    <xf numFmtId="41" fontId="0" fillId="5" borderId="5" xfId="0" applyNumberFormat="1" applyFill="1" applyBorder="1"/>
    <xf numFmtId="41" fontId="0" fillId="8" borderId="2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1" fontId="0" fillId="5" borderId="0" xfId="0" applyNumberFormat="1" applyFill="1" applyAlignment="1">
      <alignment horizontal="right"/>
    </xf>
    <xf numFmtId="41" fontId="0" fillId="3" borderId="0" xfId="0" applyNumberFormat="1" applyFill="1"/>
    <xf numFmtId="41" fontId="0" fillId="3" borderId="1" xfId="0" applyNumberFormat="1" applyFill="1" applyBorder="1"/>
    <xf numFmtId="41" fontId="0" fillId="3" borderId="5" xfId="0" applyNumberFormat="1" applyFill="1" applyBorder="1"/>
    <xf numFmtId="0" fontId="0" fillId="5" borderId="0" xfId="0" applyFill="1"/>
    <xf numFmtId="179" fontId="0" fillId="7" borderId="0" xfId="0" applyNumberFormat="1" applyFill="1" applyAlignment="1">
      <alignment vertical="top"/>
    </xf>
    <xf numFmtId="179" fontId="0" fillId="7" borderId="5" xfId="0" applyNumberFormat="1" applyFill="1" applyBorder="1" applyAlignment="1">
      <alignment vertical="top"/>
    </xf>
    <xf numFmtId="179" fontId="0" fillId="7" borderId="1" xfId="0" applyNumberFormat="1" applyFill="1" applyBorder="1" applyAlignment="1">
      <alignment vertical="top"/>
    </xf>
    <xf numFmtId="41" fontId="0" fillId="8" borderId="0" xfId="0" applyNumberFormat="1" applyFill="1"/>
    <xf numFmtId="41" fontId="0" fillId="8" borderId="5" xfId="0" applyNumberFormat="1" applyFill="1" applyBorder="1"/>
    <xf numFmtId="41" fontId="0" fillId="8" borderId="1" xfId="0" applyNumberFormat="1" applyFill="1" applyBorder="1"/>
    <xf numFmtId="41" fontId="0" fillId="8" borderId="3" xfId="0" applyNumberFormat="1" applyFill="1" applyBorder="1"/>
    <xf numFmtId="0" fontId="12" fillId="0" borderId="0" xfId="0" applyFont="1"/>
    <xf numFmtId="0" fontId="0" fillId="5" borderId="3" xfId="0" applyFill="1" applyBorder="1" applyAlignment="1">
      <alignment horizontal="right"/>
    </xf>
    <xf numFmtId="41" fontId="0" fillId="0" borderId="0" xfId="0" applyNumberFormat="1" applyProtection="1">
      <protection locked="0"/>
    </xf>
    <xf numFmtId="41" fontId="0" fillId="5" borderId="0" xfId="0" applyNumberFormat="1" applyFill="1" applyProtection="1">
      <protection locked="0"/>
    </xf>
    <xf numFmtId="41" fontId="0" fillId="0" borderId="1" xfId="0" applyNumberFormat="1" applyBorder="1" applyProtection="1">
      <protection locked="0"/>
    </xf>
    <xf numFmtId="0" fontId="0" fillId="0" borderId="3" xfId="0" applyBorder="1" applyAlignment="1">
      <alignment horizontal="right"/>
    </xf>
    <xf numFmtId="41" fontId="0" fillId="0" borderId="0" xfId="0" applyNumberFormat="1" applyAlignment="1">
      <alignment horizontal="right"/>
    </xf>
    <xf numFmtId="179" fontId="0" fillId="0" borderId="0" xfId="0" applyNumberFormat="1"/>
    <xf numFmtId="0" fontId="0" fillId="0" borderId="3" xfId="0" applyBorder="1"/>
    <xf numFmtId="0" fontId="0" fillId="8" borderId="0" xfId="0" applyFill="1" applyAlignment="1">
      <alignment horizontal="right"/>
    </xf>
    <xf numFmtId="0" fontId="0" fillId="8" borderId="0" xfId="0" applyFill="1"/>
    <xf numFmtId="179" fontId="0" fillId="8" borderId="0" xfId="0" applyNumberFormat="1" applyFill="1" applyAlignment="1">
      <alignment vertical="top"/>
    </xf>
    <xf numFmtId="0" fontId="0" fillId="5" borderId="0" xfId="0" applyFill="1" applyAlignment="1" applyProtection="1">
      <alignment horizontal="center"/>
      <protection locked="0"/>
    </xf>
    <xf numFmtId="0" fontId="0" fillId="8" borderId="3" xfId="0" applyFill="1" applyBorder="1" applyAlignment="1">
      <alignment horizontal="right"/>
    </xf>
    <xf numFmtId="41" fontId="6" fillId="8" borderId="0" xfId="0" applyNumberFormat="1" applyFont="1" applyFill="1"/>
    <xf numFmtId="0" fontId="0" fillId="0" borderId="0" xfId="0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79" fontId="0" fillId="0" borderId="0" xfId="0" applyNumberFormat="1" applyAlignment="1">
      <alignment vertical="top"/>
    </xf>
    <xf numFmtId="179" fontId="0" fillId="8" borderId="5" xfId="0" applyNumberFormat="1" applyFill="1" applyBorder="1" applyAlignment="1">
      <alignment vertical="top"/>
    </xf>
    <xf numFmtId="179" fontId="0" fillId="8" borderId="1" xfId="0" applyNumberFormat="1" applyFill="1" applyBorder="1" applyAlignment="1">
      <alignment vertical="top"/>
    </xf>
    <xf numFmtId="179" fontId="0" fillId="0" borderId="1" xfId="0" applyNumberFormat="1" applyBorder="1" applyAlignment="1">
      <alignment vertical="top"/>
    </xf>
    <xf numFmtId="179" fontId="6" fillId="0" borderId="5" xfId="0" applyNumberFormat="1" applyFont="1" applyBorder="1" applyAlignment="1">
      <alignment vertical="top"/>
    </xf>
    <xf numFmtId="41" fontId="0" fillId="0" borderId="2" xfId="0" applyNumberFormat="1" applyBorder="1"/>
    <xf numFmtId="177" fontId="5" fillId="4" borderId="2" xfId="0" applyNumberFormat="1" applyFont="1" applyFill="1" applyBorder="1"/>
    <xf numFmtId="177" fontId="5" fillId="0" borderId="2" xfId="0" applyNumberFormat="1" applyFont="1" applyBorder="1"/>
    <xf numFmtId="179" fontId="0" fillId="0" borderId="5" xfId="0" applyNumberFormat="1" applyBorder="1" applyAlignment="1">
      <alignment vertical="top"/>
    </xf>
    <xf numFmtId="0" fontId="0" fillId="8" borderId="10" xfId="0" applyFill="1" applyBorder="1" applyAlignment="1">
      <alignment horizontal="right"/>
    </xf>
    <xf numFmtId="41" fontId="0" fillId="0" borderId="0" xfId="0" applyNumberFormat="1" applyAlignment="1">
      <alignment horizontal="left"/>
    </xf>
    <xf numFmtId="41" fontId="6" fillId="0" borderId="0" xfId="0" applyNumberFormat="1" applyFont="1" applyAlignment="1">
      <alignment horizontal="center"/>
    </xf>
    <xf numFmtId="41" fontId="0" fillId="0" borderId="0" xfId="1" applyNumberFormat="1" applyFont="1" applyFill="1" applyBorder="1" applyAlignment="1">
      <alignment horizontal="left"/>
    </xf>
    <xf numFmtId="41" fontId="0" fillId="3" borderId="3" xfId="0" applyNumberFormat="1" applyFill="1" applyBorder="1"/>
    <xf numFmtId="0" fontId="0" fillId="5" borderId="0" xfId="0" applyFill="1" applyAlignment="1">
      <alignment horizontal="left" shrinkToFit="1"/>
    </xf>
    <xf numFmtId="41" fontId="0" fillId="5" borderId="1" xfId="0" applyNumberFormat="1" applyFill="1" applyBorder="1" applyAlignment="1">
      <alignment horizontal="right"/>
    </xf>
    <xf numFmtId="0" fontId="0" fillId="9" borderId="3" xfId="0" applyFill="1" applyBorder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179" fontId="0" fillId="0" borderId="0" xfId="0" applyNumberFormat="1" applyProtection="1">
      <protection locked="0"/>
    </xf>
    <xf numFmtId="179" fontId="0" fillId="0" borderId="1" xfId="0" applyNumberFormat="1" applyBorder="1" applyProtection="1">
      <protection locked="0"/>
    </xf>
    <xf numFmtId="179" fontId="0" fillId="0" borderId="5" xfId="0" applyNumberFormat="1" applyBorder="1" applyProtection="1">
      <protection locked="0"/>
    </xf>
    <xf numFmtId="0" fontId="0" fillId="0" borderId="0" xfId="0" applyAlignment="1">
      <alignment horizontal="left" shrinkToFit="1"/>
    </xf>
    <xf numFmtId="0" fontId="0" fillId="0" borderId="0" xfId="0" applyProtection="1">
      <protection locked="0"/>
    </xf>
    <xf numFmtId="41" fontId="0" fillId="5" borderId="0" xfId="0" applyNumberFormat="1" applyFill="1" applyAlignment="1">
      <alignment horizontal="left" shrinkToFit="1"/>
    </xf>
    <xf numFmtId="0" fontId="0" fillId="5" borderId="0" xfId="0" applyFill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3" xfId="0" applyFill="1" applyBorder="1"/>
    <xf numFmtId="0" fontId="0" fillId="2" borderId="3" xfId="0" applyFill="1" applyBorder="1" applyAlignment="1">
      <alignment horizontal="left" shrinkToFit="1"/>
    </xf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77" fontId="0" fillId="0" borderId="0" xfId="0" applyNumberFormat="1"/>
    <xf numFmtId="177" fontId="0" fillId="0" borderId="1" xfId="0" applyNumberFormat="1" applyBorder="1"/>
    <xf numFmtId="41" fontId="0" fillId="2" borderId="3" xfId="0" applyNumberFormat="1" applyFill="1" applyBorder="1"/>
    <xf numFmtId="177" fontId="0" fillId="2" borderId="0" xfId="0" applyNumberFormat="1" applyFill="1"/>
    <xf numFmtId="177" fontId="0" fillId="2" borderId="1" xfId="0" applyNumberFormat="1" applyFill="1" applyBorder="1"/>
    <xf numFmtId="41" fontId="0" fillId="0" borderId="10" xfId="0" applyNumberFormat="1" applyBorder="1"/>
    <xf numFmtId="41" fontId="0" fillId="0" borderId="4" xfId="0" applyNumberFormat="1" applyBorder="1"/>
    <xf numFmtId="41" fontId="0" fillId="6" borderId="0" xfId="0" applyNumberFormat="1" applyFill="1"/>
    <xf numFmtId="177" fontId="0" fillId="3" borderId="0" xfId="0" applyNumberFormat="1" applyFill="1"/>
    <xf numFmtId="177" fontId="0" fillId="3" borderId="1" xfId="0" applyNumberFormat="1" applyFill="1" applyBorder="1"/>
    <xf numFmtId="177" fontId="0" fillId="4" borderId="1" xfId="0" applyNumberFormat="1" applyFill="1" applyBorder="1"/>
    <xf numFmtId="177" fontId="0" fillId="4" borderId="0" xfId="0" applyNumberFormat="1" applyFill="1"/>
    <xf numFmtId="177" fontId="0" fillId="4" borderId="4" xfId="0" applyNumberFormat="1" applyFill="1" applyBorder="1"/>
    <xf numFmtId="177" fontId="0" fillId="4" borderId="2" xfId="0" applyNumberFormat="1" applyFill="1" applyBorder="1"/>
    <xf numFmtId="41" fontId="0" fillId="0" borderId="0" xfId="0" applyNumberFormat="1" applyAlignment="1">
      <alignment horizontal="center"/>
    </xf>
    <xf numFmtId="41" fontId="0" fillId="0" borderId="1" xfId="0" applyNumberFormat="1" applyBorder="1" applyAlignment="1">
      <alignment horizontal="center"/>
    </xf>
    <xf numFmtId="177" fontId="0" fillId="0" borderId="10" xfId="0" applyNumberFormat="1" applyBorder="1"/>
    <xf numFmtId="41" fontId="0" fillId="2" borderId="0" xfId="0" applyNumberFormat="1" applyFill="1" applyAlignment="1">
      <alignment horizontal="right" shrinkToFit="1"/>
    </xf>
    <xf numFmtId="177" fontId="0" fillId="2" borderId="0" xfId="0" applyNumberFormat="1" applyFill="1" applyAlignment="1">
      <alignment horizontal="right" shrinkToFit="1"/>
    </xf>
    <xf numFmtId="177" fontId="0" fillId="2" borderId="1" xfId="0" applyNumberFormat="1" applyFill="1" applyBorder="1" applyAlignment="1">
      <alignment horizontal="right" shrinkToFit="1"/>
    </xf>
    <xf numFmtId="177" fontId="0" fillId="6" borderId="0" xfId="0" applyNumberFormat="1" applyFill="1"/>
    <xf numFmtId="41" fontId="0" fillId="6" borderId="3" xfId="0" applyNumberFormat="1" applyFill="1" applyBorder="1"/>
    <xf numFmtId="177" fontId="0" fillId="6" borderId="1" xfId="0" applyNumberFormat="1" applyFill="1" applyBorder="1"/>
    <xf numFmtId="41" fontId="0" fillId="0" borderId="3" xfId="0" applyNumberFormat="1" applyBorder="1" applyAlignment="1">
      <alignment horizontal="center"/>
    </xf>
    <xf numFmtId="41" fontId="0" fillId="4" borderId="0" xfId="0" applyNumberFormat="1" applyFill="1" applyAlignment="1">
      <alignment horizontal="right"/>
    </xf>
    <xf numFmtId="41" fontId="0" fillId="8" borderId="0" xfId="0" applyNumberFormat="1" applyFill="1" applyAlignment="1">
      <alignment horizontal="right" shrinkToFit="1"/>
    </xf>
    <xf numFmtId="41" fontId="0" fillId="4" borderId="10" xfId="0" applyNumberFormat="1" applyFill="1" applyBorder="1"/>
    <xf numFmtId="41" fontId="0" fillId="4" borderId="2" xfId="0" applyNumberFormat="1" applyFill="1" applyBorder="1" applyAlignment="1">
      <alignment horizontal="right"/>
    </xf>
    <xf numFmtId="41" fontId="0" fillId="8" borderId="10" xfId="0" applyNumberFormat="1" applyFill="1" applyBorder="1" applyAlignment="1">
      <alignment horizontal="right" shrinkToFit="1"/>
    </xf>
    <xf numFmtId="41" fontId="0" fillId="6" borderId="0" xfId="0" applyNumberFormat="1" applyFill="1" applyAlignment="1">
      <alignment horizontal="right"/>
    </xf>
    <xf numFmtId="41" fontId="0" fillId="6" borderId="1" xfId="0" applyNumberFormat="1" applyFill="1" applyBorder="1"/>
    <xf numFmtId="41" fontId="0" fillId="2" borderId="3" xfId="0" applyNumberFormat="1" applyFill="1" applyBorder="1" applyAlignment="1">
      <alignment horizontal="center"/>
    </xf>
    <xf numFmtId="41" fontId="0" fillId="2" borderId="3" xfId="0" applyNumberFormat="1" applyFill="1" applyBorder="1" applyAlignment="1">
      <alignment horizontal="left" shrinkToFit="1"/>
    </xf>
    <xf numFmtId="41" fontId="0" fillId="10" borderId="0" xfId="0" applyNumberFormat="1" applyFill="1" applyAlignment="1">
      <alignment horizontal="left" shrinkToFit="1"/>
    </xf>
    <xf numFmtId="41" fontId="0" fillId="0" borderId="0" xfId="0" applyNumberFormat="1" applyAlignment="1">
      <alignment vertical="center"/>
    </xf>
    <xf numFmtId="0" fontId="7" fillId="0" borderId="0" xfId="0" applyFont="1"/>
    <xf numFmtId="178" fontId="0" fillId="0" borderId="0" xfId="0" applyNumberFormat="1"/>
    <xf numFmtId="176" fontId="0" fillId="2" borderId="0" xfId="0" applyNumberFormat="1" applyFill="1"/>
    <xf numFmtId="176" fontId="0" fillId="0" borderId="0" xfId="0" applyNumberFormat="1"/>
    <xf numFmtId="41" fontId="0" fillId="7" borderId="0" xfId="0" applyNumberFormat="1" applyFill="1" applyAlignment="1">
      <alignment horizontal="left"/>
    </xf>
    <xf numFmtId="176" fontId="0" fillId="4" borderId="0" xfId="0" applyNumberFormat="1" applyFill="1"/>
    <xf numFmtId="41" fontId="0" fillId="4" borderId="1" xfId="0" applyNumberFormat="1" applyFill="1" applyBorder="1" applyAlignment="1">
      <alignment horizontal="left"/>
    </xf>
    <xf numFmtId="41" fontId="1" fillId="7" borderId="0" xfId="1" applyNumberFormat="1" applyFont="1" applyFill="1" applyBorder="1"/>
    <xf numFmtId="41" fontId="1" fillId="7" borderId="1" xfId="1" applyNumberFormat="1" applyFont="1" applyFill="1" applyBorder="1"/>
    <xf numFmtId="41" fontId="0" fillId="7" borderId="5" xfId="0" applyNumberFormat="1" applyFill="1" applyBorder="1"/>
    <xf numFmtId="41" fontId="0" fillId="7" borderId="0" xfId="0" applyNumberFormat="1" applyFill="1"/>
    <xf numFmtId="41" fontId="1" fillId="7" borderId="0" xfId="3" applyNumberFormat="1" applyFont="1" applyFill="1" applyBorder="1" applyAlignment="1">
      <alignment horizontal="center"/>
    </xf>
    <xf numFmtId="41" fontId="1" fillId="7" borderId="1" xfId="3" applyNumberFormat="1" applyFont="1" applyFill="1" applyBorder="1" applyAlignment="1">
      <alignment horizontal="left"/>
    </xf>
    <xf numFmtId="41" fontId="0" fillId="0" borderId="5" xfId="1" applyNumberFormat="1" applyFont="1" applyFill="1" applyBorder="1"/>
    <xf numFmtId="41" fontId="0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41" fontId="0" fillId="4" borderId="1" xfId="0" applyNumberFormat="1" applyFill="1" applyBorder="1" applyAlignment="1">
      <alignment horizontal="right"/>
    </xf>
    <xf numFmtId="41" fontId="0" fillId="7" borderId="0" xfId="0" applyNumberFormat="1" applyFill="1" applyAlignment="1">
      <alignment horizontal="right"/>
    </xf>
    <xf numFmtId="41" fontId="1" fillId="7" borderId="0" xfId="3" applyNumberFormat="1" applyFont="1" applyFill="1" applyBorder="1" applyAlignment="1">
      <alignment horizontal="right"/>
    </xf>
    <xf numFmtId="41" fontId="1" fillId="7" borderId="1" xfId="3" applyNumberFormat="1" applyFont="1" applyFill="1" applyBorder="1" applyAlignment="1">
      <alignment horizontal="right"/>
    </xf>
    <xf numFmtId="41" fontId="1" fillId="8" borderId="0" xfId="1" applyNumberFormat="1" applyFont="1" applyFill="1" applyBorder="1"/>
    <xf numFmtId="41" fontId="0" fillId="8" borderId="0" xfId="0" applyNumberFormat="1" applyFill="1" applyAlignment="1">
      <alignment horizontal="right"/>
    </xf>
    <xf numFmtId="41" fontId="1" fillId="8" borderId="0" xfId="3" applyNumberFormat="1" applyFont="1" applyFill="1" applyBorder="1" applyAlignment="1">
      <alignment horizontal="right"/>
    </xf>
    <xf numFmtId="41" fontId="1" fillId="8" borderId="0" xfId="3" applyNumberFormat="1" applyFont="1" applyFill="1" applyBorder="1" applyAlignment="1">
      <alignment horizontal="center"/>
    </xf>
    <xf numFmtId="41" fontId="1" fillId="8" borderId="1" xfId="3" applyNumberFormat="1" applyFont="1" applyFill="1" applyBorder="1" applyAlignment="1">
      <alignment horizontal="right"/>
    </xf>
    <xf numFmtId="41" fontId="1" fillId="8" borderId="5" xfId="1" applyNumberFormat="1" applyFont="1" applyFill="1" applyBorder="1"/>
    <xf numFmtId="179" fontId="0" fillId="0" borderId="5" xfId="0" applyNumberFormat="1" applyBorder="1"/>
    <xf numFmtId="179" fontId="0" fillId="0" borderId="1" xfId="0" applyNumberFormat="1" applyBorder="1"/>
    <xf numFmtId="179" fontId="0" fillId="2" borderId="5" xfId="0" applyNumberFormat="1" applyFill="1" applyBorder="1"/>
    <xf numFmtId="179" fontId="0" fillId="2" borderId="0" xfId="0" applyNumberFormat="1" applyFill="1"/>
    <xf numFmtId="179" fontId="0" fillId="2" borderId="1" xfId="0" applyNumberFormat="1" applyFill="1" applyBorder="1"/>
    <xf numFmtId="41" fontId="0" fillId="0" borderId="1" xfId="0" applyNumberFormat="1" applyBorder="1" applyAlignment="1">
      <alignment horizontal="right"/>
    </xf>
    <xf numFmtId="177" fontId="0" fillId="3" borderId="5" xfId="0" applyNumberFormat="1" applyFill="1" applyBorder="1"/>
    <xf numFmtId="0" fontId="0" fillId="8" borderId="0" xfId="0" applyFill="1" applyAlignment="1">
      <alignment horizontal="left" shrinkToFit="1"/>
    </xf>
    <xf numFmtId="41" fontId="6" fillId="0" borderId="3" xfId="0" applyNumberFormat="1" applyFont="1" applyBorder="1" applyAlignment="1">
      <alignment horizontal="center"/>
    </xf>
    <xf numFmtId="41" fontId="6" fillId="0" borderId="1" xfId="0" applyNumberFormat="1" applyFont="1" applyBorder="1" applyAlignment="1">
      <alignment horizontal="center"/>
    </xf>
    <xf numFmtId="176" fontId="0" fillId="7" borderId="0" xfId="0" applyNumberFormat="1" applyFill="1"/>
    <xf numFmtId="0" fontId="0" fillId="7" borderId="3" xfId="0" applyFill="1" applyBorder="1"/>
    <xf numFmtId="0" fontId="0" fillId="7" borderId="1" xfId="0" applyFill="1" applyBorder="1"/>
    <xf numFmtId="41" fontId="0" fillId="7" borderId="1" xfId="0" applyNumberFormat="1" applyFill="1" applyBorder="1"/>
    <xf numFmtId="0" fontId="0" fillId="7" borderId="0" xfId="0" applyFill="1" applyAlignment="1" applyProtection="1">
      <alignment horizontal="center"/>
      <protection locked="0"/>
    </xf>
    <xf numFmtId="41" fontId="1" fillId="7" borderId="0" xfId="1" applyNumberFormat="1" applyFont="1" applyFill="1" applyBorder="1" applyAlignment="1">
      <alignment horizontal="left"/>
    </xf>
    <xf numFmtId="41" fontId="1" fillId="7" borderId="0" xfId="1" applyNumberFormat="1" applyFont="1" applyFill="1" applyBorder="1" applyAlignment="1">
      <alignment horizontal="center"/>
    </xf>
    <xf numFmtId="41" fontId="6" fillId="7" borderId="0" xfId="0" applyNumberFormat="1" applyFont="1" applyFill="1" applyAlignment="1">
      <alignment horizontal="center"/>
    </xf>
    <xf numFmtId="41" fontId="1" fillId="7" borderId="5" xfId="1" applyNumberFormat="1" applyFont="1" applyFill="1" applyBorder="1"/>
    <xf numFmtId="0" fontId="0" fillId="7" borderId="5" xfId="0" applyFill="1" applyBorder="1"/>
    <xf numFmtId="0" fontId="0" fillId="7" borderId="0" xfId="0" applyFill="1" applyAlignment="1">
      <alignment horizontal="left" shrinkToFit="1"/>
    </xf>
    <xf numFmtId="0" fontId="0" fillId="7" borderId="0" xfId="0" applyFill="1" applyAlignment="1">
      <alignment horizontal="right"/>
    </xf>
    <xf numFmtId="0" fontId="0" fillId="7" borderId="3" xfId="0" applyFill="1" applyBorder="1" applyAlignment="1">
      <alignment horizontal="left" shrinkToFit="1"/>
    </xf>
    <xf numFmtId="0" fontId="0" fillId="7" borderId="1" xfId="0" applyFill="1" applyBorder="1" applyAlignment="1">
      <alignment horizontal="right"/>
    </xf>
    <xf numFmtId="177" fontId="0" fillId="7" borderId="0" xfId="0" applyNumberFormat="1" applyFill="1"/>
    <xf numFmtId="177" fontId="0" fillId="7" borderId="1" xfId="0" applyNumberFormat="1" applyFill="1" applyBorder="1"/>
    <xf numFmtId="0" fontId="0" fillId="11" borderId="3" xfId="0" applyFill="1" applyBorder="1" applyAlignment="1">
      <alignment horizontal="right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10" fontId="0" fillId="3" borderId="3" xfId="1" applyNumberFormat="1" applyFont="1" applyFill="1" applyBorder="1"/>
    <xf numFmtId="10" fontId="0" fillId="3" borderId="1" xfId="1" applyNumberFormat="1" applyFont="1" applyFill="1" applyBorder="1"/>
    <xf numFmtId="10" fontId="0" fillId="3" borderId="0" xfId="1" applyNumberFormat="1" applyFont="1" applyFill="1" applyBorder="1"/>
    <xf numFmtId="10" fontId="0" fillId="0" borderId="0" xfId="0" applyNumberFormat="1"/>
    <xf numFmtId="41" fontId="0" fillId="12" borderId="0" xfId="0" applyNumberFormat="1" applyFill="1"/>
    <xf numFmtId="177" fontId="5" fillId="7" borderId="0" xfId="0" applyNumberFormat="1" applyFont="1" applyFill="1"/>
    <xf numFmtId="0" fontId="13" fillId="5" borderId="0" xfId="0" applyFont="1" applyFill="1"/>
    <xf numFmtId="182" fontId="0" fillId="0" borderId="0" xfId="0" applyNumberFormat="1" applyAlignment="1">
      <alignment horizontal="right"/>
    </xf>
    <xf numFmtId="41" fontId="14" fillId="0" borderId="0" xfId="0" applyNumberFormat="1" applyFont="1"/>
    <xf numFmtId="41" fontId="15" fillId="0" borderId="0" xfId="0" applyNumberFormat="1" applyFont="1"/>
    <xf numFmtId="181" fontId="0" fillId="5" borderId="0" xfId="0" applyNumberFormat="1" applyFill="1"/>
    <xf numFmtId="0" fontId="8" fillId="5" borderId="0" xfId="0" applyFont="1" applyFill="1"/>
    <xf numFmtId="0" fontId="16" fillId="0" borderId="0" xfId="0" applyFont="1"/>
    <xf numFmtId="41" fontId="0" fillId="12" borderId="1" xfId="0" applyNumberFormat="1" applyFill="1" applyBorder="1"/>
    <xf numFmtId="0" fontId="0" fillId="8" borderId="3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12" borderId="0" xfId="0" applyFill="1" applyAlignment="1" applyProtection="1">
      <alignment horizontal="center"/>
      <protection locked="0"/>
    </xf>
    <xf numFmtId="41" fontId="0" fillId="12" borderId="5" xfId="0" applyNumberFormat="1" applyFill="1" applyBorder="1"/>
    <xf numFmtId="0" fontId="0" fillId="12" borderId="3" xfId="0" applyFill="1" applyBorder="1" applyAlignment="1">
      <alignment horizontal="right"/>
    </xf>
    <xf numFmtId="0" fontId="0" fillId="12" borderId="0" xfId="0" applyFill="1"/>
    <xf numFmtId="41" fontId="0" fillId="12" borderId="0" xfId="0" applyNumberFormat="1" applyFill="1" applyAlignment="1">
      <alignment shrinkToFit="1"/>
    </xf>
    <xf numFmtId="41" fontId="0" fillId="12" borderId="0" xfId="0" applyNumberFormat="1" applyFill="1" applyAlignment="1">
      <alignment horizontal="right"/>
    </xf>
    <xf numFmtId="41" fontId="0" fillId="12" borderId="1" xfId="0" applyNumberFormat="1" applyFill="1" applyBorder="1" applyAlignment="1">
      <alignment horizontal="right"/>
    </xf>
    <xf numFmtId="179" fontId="0" fillId="12" borderId="0" xfId="0" applyNumberFormat="1" applyFill="1"/>
    <xf numFmtId="179" fontId="0" fillId="12" borderId="1" xfId="0" applyNumberFormat="1" applyFill="1" applyBorder="1"/>
    <xf numFmtId="179" fontId="0" fillId="12" borderId="5" xfId="0" applyNumberFormat="1" applyFill="1" applyBorder="1"/>
    <xf numFmtId="179" fontId="0" fillId="12" borderId="0" xfId="0" applyNumberFormat="1" applyFill="1" applyAlignment="1">
      <alignment horizontal="left" shrinkToFit="1"/>
    </xf>
    <xf numFmtId="179" fontId="0" fillId="12" borderId="0" xfId="0" applyNumberFormat="1" applyFill="1" applyAlignment="1">
      <alignment horizontal="right"/>
    </xf>
    <xf numFmtId="0" fontId="0" fillId="12" borderId="0" xfId="0" applyFill="1" applyAlignment="1">
      <alignment horizontal="left" shrinkToFit="1"/>
    </xf>
    <xf numFmtId="0" fontId="0" fillId="12" borderId="0" xfId="0" applyFill="1" applyAlignment="1">
      <alignment horizontal="right"/>
    </xf>
    <xf numFmtId="0" fontId="0" fillId="12" borderId="1" xfId="0" applyFill="1" applyBorder="1" applyAlignment="1">
      <alignment horizontal="right"/>
    </xf>
    <xf numFmtId="0" fontId="0" fillId="12" borderId="1" xfId="0" applyFill="1" applyBorder="1"/>
    <xf numFmtId="0" fontId="0" fillId="12" borderId="3" xfId="0" applyFill="1" applyBorder="1" applyAlignment="1">
      <alignment horizontal="left" shrinkToFit="1"/>
    </xf>
    <xf numFmtId="0" fontId="0" fillId="13" borderId="3" xfId="0" applyFill="1" applyBorder="1"/>
    <xf numFmtId="0" fontId="0" fillId="13" borderId="0" xfId="0" applyFill="1"/>
    <xf numFmtId="177" fontId="1" fillId="13" borderId="0" xfId="1" applyNumberFormat="1" applyFont="1" applyFill="1" applyBorder="1"/>
    <xf numFmtId="177" fontId="1" fillId="13" borderId="1" xfId="1" applyNumberFormat="1" applyFont="1" applyFill="1" applyBorder="1"/>
    <xf numFmtId="177" fontId="1" fillId="13" borderId="3" xfId="1" applyNumberFormat="1" applyFont="1" applyFill="1" applyBorder="1"/>
    <xf numFmtId="177" fontId="1" fillId="13" borderId="5" xfId="1" applyNumberFormat="1" applyFont="1" applyFill="1" applyBorder="1"/>
    <xf numFmtId="177" fontId="0" fillId="7" borderId="0" xfId="0" applyNumberFormat="1" applyFill="1" applyAlignment="1">
      <alignment horizontal="right"/>
    </xf>
    <xf numFmtId="41" fontId="0" fillId="7" borderId="0" xfId="0" applyNumberFormat="1" applyFill="1" applyAlignment="1">
      <alignment horizontal="left" shrinkToFit="1"/>
    </xf>
    <xf numFmtId="41" fontId="0" fillId="13" borderId="0" xfId="0" applyNumberFormat="1" applyFill="1"/>
    <xf numFmtId="41" fontId="0" fillId="13" borderId="1" xfId="0" applyNumberFormat="1" applyFill="1" applyBorder="1"/>
    <xf numFmtId="41" fontId="0" fillId="13" borderId="5" xfId="0" applyNumberFormat="1" applyFill="1" applyBorder="1"/>
    <xf numFmtId="41" fontId="0" fillId="2" borderId="1" xfId="0" applyNumberFormat="1" applyFill="1" applyBorder="1" applyAlignment="1">
      <alignment horizontal="center"/>
    </xf>
    <xf numFmtId="182" fontId="0" fillId="0" borderId="0" xfId="0" applyNumberFormat="1"/>
    <xf numFmtId="0" fontId="0" fillId="8" borderId="0" xfId="0" applyFill="1" applyAlignment="1" applyProtection="1">
      <alignment horizontal="center"/>
      <protection locked="0"/>
    </xf>
    <xf numFmtId="0" fontId="4" fillId="7" borderId="0" xfId="0" applyFont="1" applyFill="1"/>
    <xf numFmtId="41" fontId="1" fillId="8" borderId="1" xfId="1" applyNumberFormat="1" applyFont="1" applyFill="1" applyBorder="1"/>
    <xf numFmtId="41" fontId="1" fillId="8" borderId="0" xfId="1" applyNumberFormat="1" applyFont="1" applyFill="1" applyBorder="1" applyAlignment="1">
      <alignment horizontal="center"/>
    </xf>
    <xf numFmtId="41" fontId="6" fillId="8" borderId="0" xfId="0" applyNumberFormat="1" applyFont="1" applyFill="1" applyAlignment="1">
      <alignment horizontal="center"/>
    </xf>
    <xf numFmtId="41" fontId="0" fillId="8" borderId="0" xfId="0" applyNumberFormat="1" applyFill="1" applyAlignment="1">
      <alignment horizontal="left"/>
    </xf>
    <xf numFmtId="41" fontId="1" fillId="8" borderId="1" xfId="3" applyNumberFormat="1" applyFont="1" applyFill="1" applyBorder="1" applyAlignment="1">
      <alignment horizontal="left"/>
    </xf>
    <xf numFmtId="41" fontId="1" fillId="8" borderId="0" xfId="1" applyNumberFormat="1" applyFont="1" applyFill="1" applyBorder="1" applyAlignment="1">
      <alignment horizontal="left"/>
    </xf>
    <xf numFmtId="0" fontId="0" fillId="8" borderId="3" xfId="0" applyFill="1" applyBorder="1"/>
    <xf numFmtId="0" fontId="0" fillId="8" borderId="1" xfId="0" applyFill="1" applyBorder="1"/>
    <xf numFmtId="0" fontId="0" fillId="0" borderId="0" xfId="0" applyAlignment="1">
      <alignment vertical="center"/>
    </xf>
    <xf numFmtId="183" fontId="0" fillId="5" borderId="0" xfId="0" applyNumberFormat="1" applyFill="1" applyAlignment="1">
      <alignment horizontal="right" vertical="center"/>
    </xf>
    <xf numFmtId="41" fontId="0" fillId="5" borderId="0" xfId="0" applyNumberFormat="1" applyFill="1" applyAlignment="1">
      <alignment horizontal="right" shrinkToFit="1"/>
    </xf>
    <xf numFmtId="0" fontId="0" fillId="9" borderId="11" xfId="0" applyFill="1" applyBorder="1" applyAlignment="1">
      <alignment horizontal="right"/>
    </xf>
    <xf numFmtId="41" fontId="0" fillId="2" borderId="7" xfId="0" applyNumberFormat="1" applyFill="1" applyBorder="1"/>
    <xf numFmtId="177" fontId="5" fillId="2" borderId="7" xfId="0" applyNumberFormat="1" applyFont="1" applyFill="1" applyBorder="1"/>
    <xf numFmtId="0" fontId="0" fillId="2" borderId="11" xfId="0" applyFill="1" applyBorder="1" applyAlignment="1">
      <alignment horizontal="left" shrinkToFit="1"/>
    </xf>
    <xf numFmtId="177" fontId="0" fillId="2" borderId="8" xfId="0" applyNumberFormat="1" applyFill="1" applyBorder="1" applyAlignment="1">
      <alignment horizontal="right"/>
    </xf>
    <xf numFmtId="0" fontId="0" fillId="5" borderId="7" xfId="0" applyFill="1" applyBorder="1" applyAlignment="1">
      <alignment horizontal="left" shrinkToFit="1"/>
    </xf>
    <xf numFmtId="177" fontId="0" fillId="2" borderId="7" xfId="0" applyNumberFormat="1" applyFill="1" applyBorder="1" applyAlignment="1">
      <alignment horizontal="right"/>
    </xf>
    <xf numFmtId="177" fontId="0" fillId="0" borderId="4" xfId="1" applyNumberFormat="1" applyFont="1" applyBorder="1"/>
    <xf numFmtId="177" fontId="0" fillId="0" borderId="2" xfId="1" applyNumberFormat="1" applyFont="1" applyBorder="1"/>
    <xf numFmtId="0" fontId="0" fillId="5" borderId="10" xfId="0" applyFill="1" applyBorder="1" applyAlignment="1">
      <alignment horizontal="right"/>
    </xf>
    <xf numFmtId="0" fontId="0" fillId="5" borderId="2" xfId="0" applyFill="1" applyBorder="1" applyAlignment="1">
      <alignment horizontal="center"/>
    </xf>
    <xf numFmtId="41" fontId="0" fillId="5" borderId="2" xfId="0" applyNumberFormat="1" applyFill="1" applyBorder="1"/>
    <xf numFmtId="41" fontId="0" fillId="5" borderId="4" xfId="0" applyNumberFormat="1" applyFill="1" applyBorder="1"/>
    <xf numFmtId="41" fontId="0" fillId="5" borderId="6" xfId="0" applyNumberFormat="1" applyFill="1" applyBorder="1"/>
    <xf numFmtId="0" fontId="0" fillId="5" borderId="2" xfId="0" applyFill="1" applyBorder="1"/>
    <xf numFmtId="0" fontId="0" fillId="5" borderId="4" xfId="0" applyFill="1" applyBorder="1"/>
    <xf numFmtId="0" fontId="0" fillId="8" borderId="0" xfId="0" applyFill="1" applyAlignment="1">
      <alignment horizontal="center"/>
    </xf>
    <xf numFmtId="0" fontId="0" fillId="8" borderId="1" xfId="0" applyFill="1" applyBorder="1" applyAlignment="1">
      <alignment horizontal="right"/>
    </xf>
    <xf numFmtId="0" fontId="12" fillId="5" borderId="0" xfId="0" applyFont="1" applyFill="1"/>
    <xf numFmtId="0" fontId="0" fillId="5" borderId="3" xfId="0" applyFill="1" applyBorder="1" applyAlignment="1" applyProtection="1">
      <alignment horizontal="right"/>
      <protection locked="0"/>
    </xf>
    <xf numFmtId="0" fontId="12" fillId="8" borderId="0" xfId="0" applyFont="1" applyFill="1"/>
    <xf numFmtId="1" fontId="0" fillId="8" borderId="0" xfId="0" applyNumberFormat="1" applyFill="1"/>
    <xf numFmtId="0" fontId="13" fillId="8" borderId="0" xfId="0" applyFont="1" applyFill="1"/>
    <xf numFmtId="0" fontId="8" fillId="8" borderId="0" xfId="0" applyFont="1" applyFill="1"/>
    <xf numFmtId="41" fontId="4" fillId="8" borderId="0" xfId="0" applyNumberFormat="1" applyFont="1" applyFill="1" applyProtection="1">
      <protection locked="0"/>
    </xf>
    <xf numFmtId="41" fontId="0" fillId="8" borderId="0" xfId="0" applyNumberFormat="1" applyFill="1" applyProtection="1">
      <protection locked="0"/>
    </xf>
    <xf numFmtId="0" fontId="0" fillId="0" borderId="0" xfId="0" applyAlignment="1">
      <alignment horizontal="center"/>
    </xf>
    <xf numFmtId="0" fontId="0" fillId="5" borderId="2" xfId="0" applyFill="1" applyBorder="1" applyAlignment="1" applyProtection="1">
      <alignment horizontal="center"/>
      <protection locked="0"/>
    </xf>
    <xf numFmtId="0" fontId="0" fillId="8" borderId="0" xfId="0" applyFill="1" applyAlignment="1">
      <alignment vertical="center"/>
    </xf>
    <xf numFmtId="41" fontId="0" fillId="8" borderId="1" xfId="0" applyNumberFormat="1" applyFill="1" applyBorder="1" applyAlignment="1">
      <alignment horizontal="right"/>
    </xf>
    <xf numFmtId="0" fontId="0" fillId="5" borderId="6" xfId="0" applyFill="1" applyBorder="1"/>
    <xf numFmtId="0" fontId="0" fillId="8" borderId="5" xfId="0" applyFill="1" applyBorder="1"/>
    <xf numFmtId="41" fontId="6" fillId="8" borderId="5" xfId="0" applyNumberFormat="1" applyFont="1" applyFill="1" applyBorder="1"/>
    <xf numFmtId="41" fontId="0" fillId="8" borderId="0" xfId="0" applyNumberFormat="1" applyFill="1" applyAlignment="1">
      <alignment shrinkToFit="1"/>
    </xf>
    <xf numFmtId="41" fontId="0" fillId="5" borderId="5" xfId="0" applyNumberFormat="1" applyFill="1" applyBorder="1" applyAlignment="1">
      <alignment shrinkToFit="1"/>
    </xf>
    <xf numFmtId="41" fontId="0" fillId="5" borderId="0" xfId="0" applyNumberFormat="1" applyFill="1" applyAlignment="1">
      <alignment shrinkToFit="1"/>
    </xf>
    <xf numFmtId="41" fontId="0" fillId="5" borderId="1" xfId="0" applyNumberFormat="1" applyFill="1" applyBorder="1" applyAlignment="1">
      <alignment horizontal="right" shrinkToFit="1"/>
    </xf>
    <xf numFmtId="0" fontId="0" fillId="8" borderId="5" xfId="0" applyFill="1" applyBorder="1" applyAlignment="1">
      <alignment horizontal="left" shrinkToFit="1"/>
    </xf>
    <xf numFmtId="0" fontId="0" fillId="8" borderId="3" xfId="0" applyFill="1" applyBorder="1" applyAlignment="1">
      <alignment horizontal="left" shrinkToFit="1"/>
    </xf>
    <xf numFmtId="0" fontId="0" fillId="5" borderId="5" xfId="0" applyFill="1" applyBorder="1" applyAlignment="1">
      <alignment horizontal="left" shrinkToFit="1"/>
    </xf>
    <xf numFmtId="0" fontId="0" fillId="5" borderId="5" xfId="0" applyFill="1" applyBorder="1"/>
    <xf numFmtId="0" fontId="0" fillId="5" borderId="1" xfId="0" applyFill="1" applyBorder="1"/>
    <xf numFmtId="0" fontId="6" fillId="8" borderId="5" xfId="0" applyFont="1" applyFill="1" applyBorder="1" applyAlignment="1">
      <alignment horizontal="left" shrinkToFit="1"/>
    </xf>
    <xf numFmtId="184" fontId="14" fillId="0" borderId="0" xfId="0" applyNumberFormat="1" applyFont="1"/>
    <xf numFmtId="178" fontId="0" fillId="8" borderId="0" xfId="0" applyNumberFormat="1" applyFill="1"/>
    <xf numFmtId="0" fontId="0" fillId="0" borderId="5" xfId="0" applyBorder="1"/>
    <xf numFmtId="41" fontId="11" fillId="0" borderId="0" xfId="6" applyNumberFormat="1">
      <alignment vertical="center"/>
    </xf>
    <xf numFmtId="3" fontId="0" fillId="0" borderId="0" xfId="0" applyNumberFormat="1"/>
    <xf numFmtId="41" fontId="17" fillId="0" borderId="0" xfId="6" applyNumberFormat="1" applyFont="1">
      <alignment vertical="center"/>
    </xf>
    <xf numFmtId="185" fontId="0" fillId="5" borderId="0" xfId="0" applyNumberFormat="1" applyFill="1"/>
    <xf numFmtId="0" fontId="11" fillId="0" borderId="0" xfId="6">
      <alignment vertical="center"/>
    </xf>
    <xf numFmtId="43" fontId="0" fillId="0" borderId="0" xfId="0" applyNumberFormat="1"/>
    <xf numFmtId="0" fontId="0" fillId="0" borderId="2" xfId="0" applyBorder="1" applyAlignment="1" applyProtection="1">
      <alignment horizontal="center"/>
      <protection locked="0"/>
    </xf>
    <xf numFmtId="41" fontId="1" fillId="0" borderId="2" xfId="1" applyNumberFormat="1" applyFont="1" applyFill="1" applyBorder="1"/>
    <xf numFmtId="41" fontId="1" fillId="0" borderId="10" xfId="1" applyNumberFormat="1" applyFont="1" applyFill="1" applyBorder="1"/>
    <xf numFmtId="41" fontId="1" fillId="0" borderId="6" xfId="1" applyNumberFormat="1" applyFont="1" applyFill="1" applyBorder="1"/>
    <xf numFmtId="41" fontId="6" fillId="0" borderId="2" xfId="0" applyNumberFormat="1" applyFont="1" applyBorder="1"/>
    <xf numFmtId="41" fontId="1" fillId="0" borderId="2" xfId="1" applyNumberFormat="1" applyFont="1" applyFill="1" applyBorder="1" applyAlignment="1">
      <alignment horizontal="left"/>
    </xf>
    <xf numFmtId="41" fontId="1" fillId="0" borderId="2" xfId="1" applyNumberFormat="1" applyFont="1" applyFill="1" applyBorder="1" applyAlignment="1">
      <alignment horizontal="center"/>
    </xf>
    <xf numFmtId="41" fontId="6" fillId="0" borderId="2" xfId="0" applyNumberFormat="1" applyFont="1" applyBorder="1" applyAlignment="1">
      <alignment horizontal="center"/>
    </xf>
    <xf numFmtId="41" fontId="0" fillId="0" borderId="2" xfId="0" applyNumberFormat="1" applyBorder="1" applyAlignment="1">
      <alignment horizontal="left"/>
    </xf>
    <xf numFmtId="41" fontId="1" fillId="0" borderId="4" xfId="3" applyNumberFormat="1" applyFont="1" applyFill="1" applyBorder="1" applyAlignment="1">
      <alignment horizontal="left"/>
    </xf>
    <xf numFmtId="41" fontId="6" fillId="0" borderId="10" xfId="0" applyNumberFormat="1" applyFont="1" applyBorder="1"/>
    <xf numFmtId="41" fontId="0" fillId="5" borderId="2" xfId="0" applyNumberFormat="1" applyFill="1" applyBorder="1" applyAlignment="1">
      <alignment horizontal="left" shrinkToFit="1"/>
    </xf>
    <xf numFmtId="41" fontId="0" fillId="5" borderId="4" xfId="0" applyNumberFormat="1" applyFill="1" applyBorder="1" applyAlignment="1">
      <alignment horizontal="right"/>
    </xf>
    <xf numFmtId="3" fontId="0" fillId="14" borderId="0" xfId="0" applyNumberFormat="1" applyFill="1" applyAlignment="1">
      <alignment horizontal="right"/>
    </xf>
    <xf numFmtId="3" fontId="0" fillId="14" borderId="0" xfId="0" applyNumberFormat="1" applyFill="1"/>
    <xf numFmtId="3" fontId="0" fillId="15" borderId="0" xfId="0" applyNumberFormat="1" applyFill="1" applyAlignment="1">
      <alignment horizontal="right"/>
    </xf>
    <xf numFmtId="3" fontId="0" fillId="15" borderId="0" xfId="0" applyNumberFormat="1" applyFill="1"/>
    <xf numFmtId="3" fontId="0" fillId="16" borderId="0" xfId="0" applyNumberFormat="1" applyFill="1" applyAlignment="1">
      <alignment horizontal="right"/>
    </xf>
    <xf numFmtId="3" fontId="0" fillId="16" borderId="0" xfId="0" applyNumberFormat="1" applyFill="1"/>
    <xf numFmtId="41" fontId="0" fillId="0" borderId="0" xfId="0" applyNumberFormat="1" applyAlignment="1">
      <alignment horizontal="left" shrinkToFit="1"/>
    </xf>
    <xf numFmtId="41" fontId="0" fillId="0" borderId="8" xfId="0" applyNumberFormat="1" applyBorder="1" applyAlignment="1">
      <alignment horizontal="right"/>
    </xf>
    <xf numFmtId="41" fontId="9" fillId="0" borderId="0" xfId="6" applyNumberFormat="1" applyFont="1">
      <alignment vertical="center"/>
    </xf>
    <xf numFmtId="41" fontId="18" fillId="0" borderId="0" xfId="0" applyNumberFormat="1" applyFont="1"/>
    <xf numFmtId="41" fontId="18" fillId="0" borderId="1" xfId="0" applyNumberFormat="1" applyFont="1" applyBorder="1"/>
    <xf numFmtId="41" fontId="18" fillId="0" borderId="5" xfId="0" applyNumberFormat="1" applyFont="1" applyBorder="1"/>
    <xf numFmtId="41" fontId="4" fillId="5" borderId="0" xfId="0" applyNumberFormat="1" applyFont="1" applyFill="1" applyProtection="1">
      <protection locked="0"/>
    </xf>
    <xf numFmtId="179" fontId="0" fillId="8" borderId="0" xfId="0" applyNumberFormat="1" applyFill="1"/>
    <xf numFmtId="179" fontId="0" fillId="8" borderId="1" xfId="0" applyNumberFormat="1" applyFill="1" applyBorder="1"/>
    <xf numFmtId="0" fontId="0" fillId="8" borderId="2" xfId="0" applyFill="1" applyBorder="1" applyAlignment="1" applyProtection="1">
      <alignment horizontal="center"/>
      <protection locked="0"/>
    </xf>
    <xf numFmtId="41" fontId="1" fillId="8" borderId="2" xfId="1" applyNumberFormat="1" applyFont="1" applyFill="1" applyBorder="1"/>
    <xf numFmtId="41" fontId="1" fillId="8" borderId="6" xfId="1" applyNumberFormat="1" applyFont="1" applyFill="1" applyBorder="1"/>
    <xf numFmtId="176" fontId="0" fillId="2" borderId="0" xfId="0" applyNumberFormat="1" applyFill="1" applyAlignment="1">
      <alignment horizontal="center"/>
    </xf>
    <xf numFmtId="185" fontId="0" fillId="0" borderId="0" xfId="0" applyNumberFormat="1"/>
    <xf numFmtId="185" fontId="0" fillId="8" borderId="0" xfId="0" applyNumberFormat="1" applyFill="1"/>
    <xf numFmtId="41" fontId="0" fillId="5" borderId="8" xfId="0" applyNumberFormat="1" applyFill="1" applyBorder="1"/>
    <xf numFmtId="185" fontId="0" fillId="0" borderId="1" xfId="0" applyNumberFormat="1" applyBorder="1"/>
    <xf numFmtId="41" fontId="0" fillId="0" borderId="1" xfId="0" applyNumberFormat="1" applyBorder="1" applyAlignment="1">
      <alignment vertical="center"/>
    </xf>
    <xf numFmtId="41" fontId="9" fillId="0" borderId="1" xfId="6" applyNumberFormat="1" applyFont="1" applyBorder="1">
      <alignment vertical="center"/>
    </xf>
  </cellXfs>
  <cellStyles count="13">
    <cellStyle name="パーセント" xfId="1" builtinId="5"/>
    <cellStyle name="ハイパーリンク 2" xfId="2" xr:uid="{962B81E0-438A-4B66-A393-B11A54B99422}"/>
    <cellStyle name="桁区切り" xfId="3" builtinId="6"/>
    <cellStyle name="桁区切り 2" xfId="4" xr:uid="{FAFE343E-AEC7-436B-AA72-6F84D95071ED}"/>
    <cellStyle name="標準" xfId="0" builtinId="0"/>
    <cellStyle name="標準 10" xfId="5" xr:uid="{211421B3-2521-451E-AD36-01BBAA392C9B}"/>
    <cellStyle name="標準 2" xfId="6" xr:uid="{069EF29A-2E4D-404C-A2D3-E11E43CF9579}"/>
    <cellStyle name="標準 2 5 2" xfId="7" xr:uid="{2C83595F-A823-4459-A961-ACAD1A7E7129}"/>
    <cellStyle name="標準 3" xfId="8" xr:uid="{843E8A52-B8F8-467E-B4FA-DE6C5A9BC431}"/>
    <cellStyle name="標準 3 2" xfId="9" xr:uid="{91482209-340A-43CD-A479-03BAAC496AD6}"/>
    <cellStyle name="標準 3 3" xfId="12" xr:uid="{A991833E-E6C5-40AF-87C7-43C9103AF098}"/>
    <cellStyle name="標準 4" xfId="10" xr:uid="{310AEEB0-2D44-4DB5-AA69-D07B6F2C7C6B}"/>
    <cellStyle name="標準 5" xfId="11" xr:uid="{923C6018-0431-4197-BE6E-EC2F92158F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CE77-F87F-4A85-B73E-41237514D54A}">
  <sheetPr codeName="Sheet1"/>
  <dimension ref="A1:AG76"/>
  <sheetViews>
    <sheetView view="pageBreakPreview" topLeftCell="A15" zoomScale="80" zoomScaleNormal="90" zoomScaleSheetLayoutView="80" workbookViewId="0">
      <selection activeCell="O41" sqref="O41"/>
    </sheetView>
  </sheetViews>
  <sheetFormatPr defaultRowHeight="13.2" x14ac:dyDescent="0.2"/>
  <cols>
    <col min="1" max="1" width="13.44140625" customWidth="1"/>
    <col min="2" max="2" width="9" customWidth="1"/>
    <col min="3" max="3" width="14.5546875" customWidth="1"/>
    <col min="4" max="4" width="14" customWidth="1"/>
    <col min="5" max="5" width="9.109375" customWidth="1"/>
    <col min="6" max="6" width="10.33203125" bestFit="1" customWidth="1"/>
    <col min="7" max="7" width="8.88671875" customWidth="1"/>
    <col min="8" max="8" width="6.21875" customWidth="1"/>
    <col min="9" max="10" width="8.88671875" customWidth="1"/>
    <col min="11" max="11" width="6.21875" customWidth="1"/>
    <col min="12" max="12" width="12.77734375" bestFit="1" customWidth="1"/>
    <col min="13" max="13" width="9.44140625" bestFit="1" customWidth="1"/>
    <col min="14" max="14" width="6.21875" customWidth="1"/>
    <col min="17" max="17" width="6.21875" customWidth="1"/>
    <col min="19" max="19" width="9.44140625" customWidth="1"/>
  </cols>
  <sheetData>
    <row r="1" spans="1:19" ht="16.2" x14ac:dyDescent="0.2">
      <c r="A1" s="1" t="s">
        <v>0</v>
      </c>
    </row>
    <row r="2" spans="1:19" x14ac:dyDescent="0.2">
      <c r="N2" t="s">
        <v>81</v>
      </c>
    </row>
    <row r="3" spans="1:19" x14ac:dyDescent="0.2">
      <c r="A3" t="s">
        <v>1</v>
      </c>
      <c r="N3" t="s">
        <v>87</v>
      </c>
    </row>
    <row r="4" spans="1:19" x14ac:dyDescent="0.2">
      <c r="A4" s="126"/>
      <c r="B4" s="77"/>
      <c r="C4" s="77" t="s">
        <v>18</v>
      </c>
      <c r="D4" s="78"/>
      <c r="E4" s="79" t="s">
        <v>19</v>
      </c>
      <c r="F4" s="126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19" x14ac:dyDescent="0.2">
      <c r="A5" s="127"/>
      <c r="B5" s="5" t="s">
        <v>100</v>
      </c>
      <c r="C5" s="128" t="s">
        <v>20</v>
      </c>
      <c r="D5" s="129" t="s">
        <v>17</v>
      </c>
      <c r="E5" s="130" t="s">
        <v>20</v>
      </c>
      <c r="F5" s="127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19" x14ac:dyDescent="0.2">
      <c r="A6" s="97" t="s">
        <v>90</v>
      </c>
      <c r="B6" s="107">
        <v>2013</v>
      </c>
      <c r="C6" s="131">
        <v>984842</v>
      </c>
      <c r="D6" s="132">
        <v>568674</v>
      </c>
      <c r="E6" s="133">
        <v>318326</v>
      </c>
      <c r="F6" s="134"/>
      <c r="G6" s="98"/>
      <c r="H6" s="94"/>
      <c r="I6" s="134"/>
      <c r="J6" s="98"/>
      <c r="K6" s="131"/>
      <c r="L6" s="131">
        <v>864456</v>
      </c>
      <c r="M6" s="131">
        <v>473552</v>
      </c>
      <c r="N6" s="135"/>
      <c r="O6" s="135"/>
      <c r="P6" s="94"/>
      <c r="Q6" s="94"/>
      <c r="R6" s="134"/>
      <c r="S6" s="96"/>
    </row>
    <row r="7" spans="1:19" x14ac:dyDescent="0.2">
      <c r="A7" s="93" t="s">
        <v>91</v>
      </c>
      <c r="B7" s="104">
        <v>2014</v>
      </c>
      <c r="C7" s="73">
        <v>1001099</v>
      </c>
      <c r="D7" s="73">
        <v>587431</v>
      </c>
      <c r="E7" s="75">
        <v>326224</v>
      </c>
      <c r="F7" s="136"/>
      <c r="G7" s="80"/>
      <c r="H7" s="73"/>
      <c r="I7" s="136"/>
      <c r="J7" s="80"/>
      <c r="K7" s="73"/>
      <c r="L7" s="73">
        <v>881299</v>
      </c>
      <c r="M7" s="73">
        <v>491586</v>
      </c>
      <c r="N7" s="73"/>
      <c r="O7" s="137"/>
      <c r="P7" s="137"/>
      <c r="Q7" s="137"/>
      <c r="R7" s="123"/>
      <c r="S7" s="138"/>
    </row>
    <row r="8" spans="1:19" x14ac:dyDescent="0.2">
      <c r="A8" s="97" t="s">
        <v>92</v>
      </c>
      <c r="B8" s="107">
        <v>2015</v>
      </c>
      <c r="C8" s="35">
        <v>977481</v>
      </c>
      <c r="D8" s="36">
        <v>584814</v>
      </c>
      <c r="E8" s="37">
        <v>310885</v>
      </c>
      <c r="F8" s="35"/>
      <c r="G8" s="35"/>
      <c r="H8" s="35"/>
      <c r="I8" s="35"/>
      <c r="J8" s="35"/>
      <c r="K8" s="35"/>
      <c r="L8" s="35">
        <v>860253</v>
      </c>
      <c r="M8" s="35">
        <v>488010</v>
      </c>
      <c r="N8" s="35"/>
      <c r="O8" s="35"/>
      <c r="P8" s="35"/>
      <c r="Q8" s="35"/>
      <c r="R8" s="35"/>
      <c r="S8" s="36"/>
    </row>
    <row r="9" spans="1:19" x14ac:dyDescent="0.2">
      <c r="A9" s="93" t="s">
        <v>93</v>
      </c>
      <c r="B9" s="104">
        <v>2016</v>
      </c>
      <c r="C9" s="73">
        <v>983536</v>
      </c>
      <c r="D9" s="74">
        <v>574617</v>
      </c>
      <c r="E9" s="75">
        <v>314534</v>
      </c>
      <c r="F9" s="73"/>
      <c r="G9" s="73"/>
      <c r="H9" s="73"/>
      <c r="I9" s="73"/>
      <c r="J9" s="73"/>
      <c r="K9" s="73"/>
      <c r="L9" s="73">
        <v>870645</v>
      </c>
      <c r="M9" s="73">
        <v>483674</v>
      </c>
      <c r="N9" s="73"/>
      <c r="O9" s="73"/>
      <c r="P9" s="73"/>
      <c r="Q9" s="73"/>
      <c r="R9" s="73"/>
      <c r="S9" s="74"/>
    </row>
    <row r="10" spans="1:19" x14ac:dyDescent="0.2">
      <c r="A10" s="97" t="s">
        <v>97</v>
      </c>
      <c r="B10" s="107">
        <v>2017</v>
      </c>
      <c r="C10" s="35">
        <v>1043558</v>
      </c>
      <c r="D10" s="36">
        <v>610299</v>
      </c>
      <c r="E10" s="37">
        <v>325570.88199999998</v>
      </c>
      <c r="F10" s="35"/>
      <c r="G10" s="35"/>
      <c r="H10" s="35"/>
      <c r="I10" s="35"/>
      <c r="J10" s="35"/>
      <c r="K10" s="35"/>
      <c r="L10" s="35">
        <v>920769.55299999996</v>
      </c>
      <c r="M10" s="35">
        <v>510683.473</v>
      </c>
      <c r="N10" s="35"/>
      <c r="O10" s="35"/>
      <c r="P10" s="35"/>
      <c r="Q10" s="35"/>
      <c r="R10" s="35"/>
      <c r="S10" s="36"/>
    </row>
    <row r="11" spans="1:19" x14ac:dyDescent="0.2">
      <c r="A11" s="93" t="s">
        <v>98</v>
      </c>
      <c r="B11" s="104">
        <v>2018</v>
      </c>
      <c r="C11" s="73">
        <v>1074521.6839999999</v>
      </c>
      <c r="D11" s="74">
        <v>640866.57299999997</v>
      </c>
      <c r="E11" s="75">
        <v>324524.57</v>
      </c>
      <c r="F11" s="73"/>
      <c r="G11" s="73"/>
      <c r="H11" s="73"/>
      <c r="I11" s="73"/>
      <c r="J11" s="73"/>
      <c r="K11" s="73"/>
      <c r="L11" s="73">
        <v>950956.04099999997</v>
      </c>
      <c r="M11" s="73">
        <v>536567.576</v>
      </c>
      <c r="N11" s="73"/>
      <c r="O11" s="73"/>
      <c r="P11" s="73"/>
      <c r="Q11" s="73"/>
      <c r="R11" s="73"/>
      <c r="S11" s="74"/>
    </row>
    <row r="12" spans="1:19" x14ac:dyDescent="0.2">
      <c r="A12" s="105" t="s">
        <v>99</v>
      </c>
      <c r="B12" s="107">
        <v>2019</v>
      </c>
      <c r="C12" s="88">
        <v>1022064.304</v>
      </c>
      <c r="D12" s="90">
        <v>623522.59299999999</v>
      </c>
      <c r="E12" s="89">
        <v>319018.16800000001</v>
      </c>
      <c r="F12" s="91"/>
      <c r="G12" s="88"/>
      <c r="H12" s="88"/>
      <c r="I12" s="88"/>
      <c r="J12" s="88"/>
      <c r="K12" s="88"/>
      <c r="L12" s="88">
        <v>905000.05900000001</v>
      </c>
      <c r="M12" s="88">
        <v>524789.53600000008</v>
      </c>
      <c r="N12" s="88"/>
      <c r="O12" s="88"/>
      <c r="P12" s="88"/>
      <c r="Q12" s="88"/>
      <c r="R12" s="88"/>
      <c r="S12" s="90"/>
    </row>
    <row r="13" spans="1:19" x14ac:dyDescent="0.2">
      <c r="A13" s="93" t="s">
        <v>105</v>
      </c>
      <c r="B13" s="104">
        <v>2020</v>
      </c>
      <c r="C13" s="73">
        <v>839131.24600000004</v>
      </c>
      <c r="D13" s="74">
        <v>524478.73899999994</v>
      </c>
      <c r="E13" s="75">
        <v>269618.73499999999</v>
      </c>
      <c r="F13" s="73"/>
      <c r="G13" s="73"/>
      <c r="H13" s="73"/>
      <c r="I13" s="73"/>
      <c r="J13" s="73"/>
      <c r="K13" s="73"/>
      <c r="L13" s="73">
        <v>742331.76599999995</v>
      </c>
      <c r="M13" s="73">
        <v>441259.50499999995</v>
      </c>
      <c r="N13" s="73"/>
      <c r="O13" s="73" t="s">
        <v>103</v>
      </c>
      <c r="P13" s="73" t="s">
        <v>103</v>
      </c>
      <c r="Q13" s="73"/>
      <c r="R13" s="73" t="s">
        <v>103</v>
      </c>
      <c r="S13" s="74" t="s">
        <v>103</v>
      </c>
    </row>
    <row r="14" spans="1:19" x14ac:dyDescent="0.2">
      <c r="A14" s="97" t="s">
        <v>106</v>
      </c>
      <c r="B14" s="107">
        <v>2021</v>
      </c>
      <c r="C14" s="35">
        <v>925286</v>
      </c>
      <c r="D14" s="36">
        <v>606752</v>
      </c>
      <c r="E14" s="37">
        <v>295845</v>
      </c>
      <c r="F14" s="35"/>
      <c r="G14" s="35"/>
      <c r="H14" s="35"/>
      <c r="I14" s="35"/>
      <c r="J14" s="35"/>
      <c r="K14" s="35"/>
      <c r="L14" s="35">
        <v>807046.87100000004</v>
      </c>
      <c r="M14" s="35">
        <v>501721.06900000002</v>
      </c>
      <c r="N14" s="35"/>
      <c r="O14" s="35" t="s">
        <v>103</v>
      </c>
      <c r="P14" s="35" t="s">
        <v>103</v>
      </c>
      <c r="Q14" s="35"/>
      <c r="R14" s="35" t="s">
        <v>103</v>
      </c>
      <c r="S14" s="36" t="s">
        <v>103</v>
      </c>
    </row>
    <row r="15" spans="1:19" x14ac:dyDescent="0.2">
      <c r="A15" s="93" t="s">
        <v>110</v>
      </c>
      <c r="B15" s="252">
        <v>2022</v>
      </c>
      <c r="C15" s="239">
        <v>894289.09400000004</v>
      </c>
      <c r="D15" s="74">
        <v>647516.16800000006</v>
      </c>
      <c r="E15" s="75">
        <v>291038.77600000001</v>
      </c>
      <c r="F15" s="73"/>
      <c r="G15" s="73"/>
      <c r="H15" s="73"/>
      <c r="I15" s="73"/>
      <c r="J15" s="239"/>
      <c r="K15" s="73"/>
      <c r="L15" s="239">
        <v>778386.32400000002</v>
      </c>
      <c r="M15" s="73">
        <v>536157.04299999995</v>
      </c>
      <c r="N15" s="73"/>
      <c r="O15" s="73" t="s">
        <v>103</v>
      </c>
      <c r="P15" s="73" t="s">
        <v>103</v>
      </c>
      <c r="Q15" s="73"/>
      <c r="R15" s="73" t="s">
        <v>103</v>
      </c>
      <c r="S15" s="74" t="s">
        <v>103</v>
      </c>
    </row>
    <row r="16" spans="1:19" x14ac:dyDescent="0.2">
      <c r="A16" s="97" t="s">
        <v>112</v>
      </c>
      <c r="B16" s="321">
        <v>2023</v>
      </c>
      <c r="C16" s="35">
        <v>961948.91099999985</v>
      </c>
      <c r="D16" s="36">
        <v>718431.82000000007</v>
      </c>
      <c r="E16" s="37">
        <v>302949.14200000005</v>
      </c>
      <c r="L16" s="35">
        <v>850654.38199999998</v>
      </c>
      <c r="M16" s="35">
        <v>610700.31700000004</v>
      </c>
      <c r="O16" t="s">
        <v>103</v>
      </c>
      <c r="P16" t="s">
        <v>103</v>
      </c>
      <c r="R16" t="s">
        <v>103</v>
      </c>
      <c r="S16" s="195" t="s">
        <v>103</v>
      </c>
    </row>
    <row r="17" spans="1:33" x14ac:dyDescent="0.2">
      <c r="A17" s="304" t="s">
        <v>116</v>
      </c>
      <c r="B17" s="305">
        <v>2024</v>
      </c>
      <c r="C17" s="306">
        <v>906801.37699999986</v>
      </c>
      <c r="D17" s="307">
        <v>693539.81800000009</v>
      </c>
      <c r="E17" s="308">
        <v>285172.58899999998</v>
      </c>
      <c r="F17" s="309"/>
      <c r="G17" s="309"/>
      <c r="H17" s="309"/>
      <c r="I17" s="309"/>
      <c r="J17" s="309"/>
      <c r="K17" s="309"/>
      <c r="L17" s="306">
        <v>808930</v>
      </c>
      <c r="M17" s="306">
        <v>593389</v>
      </c>
      <c r="N17" s="309"/>
      <c r="O17" s="309" t="s">
        <v>103</v>
      </c>
      <c r="P17" s="309" t="s">
        <v>103</v>
      </c>
      <c r="Q17" s="309"/>
      <c r="R17" s="309" t="s">
        <v>103</v>
      </c>
      <c r="S17" s="310" t="s">
        <v>103</v>
      </c>
    </row>
    <row r="18" spans="1:33" x14ac:dyDescent="0.2">
      <c r="A18" s="105" t="s">
        <v>118</v>
      </c>
      <c r="B18" s="311">
        <v>2025</v>
      </c>
      <c r="C18" s="88">
        <v>73595.008000000002</v>
      </c>
      <c r="D18" s="88">
        <v>58482.547000000006</v>
      </c>
      <c r="E18" s="89">
        <v>22524.731</v>
      </c>
      <c r="F18" s="213" t="s">
        <v>54</v>
      </c>
      <c r="G18" s="201" t="s">
        <v>58</v>
      </c>
      <c r="H18" s="88"/>
      <c r="I18" s="213" t="s">
        <v>54</v>
      </c>
      <c r="J18" s="201" t="s">
        <v>58</v>
      </c>
      <c r="K18" s="201"/>
      <c r="L18" s="360">
        <v>65433.866999999998</v>
      </c>
      <c r="M18" s="361">
        <v>49982.699000000001</v>
      </c>
      <c r="N18" s="102" t="s">
        <v>59</v>
      </c>
      <c r="O18" s="101"/>
      <c r="P18" s="201"/>
      <c r="Q18" s="201"/>
      <c r="R18" s="213" t="s">
        <v>54</v>
      </c>
      <c r="S18" s="312"/>
      <c r="T18" s="102"/>
    </row>
    <row r="19" spans="1:33" s="102" customFormat="1" x14ac:dyDescent="0.2">
      <c r="A19" s="93" t="s">
        <v>3</v>
      </c>
      <c r="B19" s="84"/>
      <c r="C19" s="73">
        <v>75664.687000000005</v>
      </c>
      <c r="D19" s="73">
        <v>59238.976999999999</v>
      </c>
      <c r="E19" s="75">
        <v>23677.37</v>
      </c>
      <c r="F19" s="73"/>
      <c r="G19" s="73"/>
      <c r="H19" s="73"/>
      <c r="I19" s="73"/>
      <c r="J19" s="73"/>
      <c r="K19" s="73"/>
      <c r="L19" s="364">
        <v>67292.751000000004</v>
      </c>
      <c r="M19" s="365">
        <v>50528.169000000002</v>
      </c>
      <c r="N19" s="73"/>
      <c r="O19" s="73"/>
      <c r="P19" s="73"/>
      <c r="Q19" s="73"/>
      <c r="R19" s="73"/>
      <c r="S19" s="138"/>
    </row>
    <row r="20" spans="1:33" s="315" customFormat="1" x14ac:dyDescent="0.2">
      <c r="A20" s="105" t="s">
        <v>4</v>
      </c>
      <c r="B20" s="102"/>
      <c r="C20" s="88">
        <v>77431.503000000026</v>
      </c>
      <c r="D20" s="88">
        <v>61021.322999999989</v>
      </c>
      <c r="E20" s="89">
        <v>24145.808000000001</v>
      </c>
      <c r="F20" s="88"/>
      <c r="G20" s="88"/>
      <c r="H20" s="88"/>
      <c r="I20" s="88"/>
      <c r="J20" s="88"/>
      <c r="K20" s="88"/>
      <c r="L20" s="362">
        <v>69080.659</v>
      </c>
      <c r="M20" s="363">
        <v>52261.231999999996</v>
      </c>
      <c r="N20" s="88"/>
      <c r="O20" s="88"/>
      <c r="P20" s="88"/>
      <c r="Q20" s="88"/>
      <c r="R20" s="88"/>
      <c r="S20" s="312"/>
      <c r="T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</row>
    <row r="21" spans="1:33" s="315" customFormat="1" x14ac:dyDescent="0.2">
      <c r="A21" s="93" t="s">
        <v>5</v>
      </c>
      <c r="B21" s="84"/>
      <c r="C21" s="73">
        <v>73775.247000000003</v>
      </c>
      <c r="D21" s="73">
        <v>58372.504000000001</v>
      </c>
      <c r="E21" s="75">
        <v>23641.327000000001</v>
      </c>
      <c r="F21" s="73"/>
      <c r="G21" s="73"/>
      <c r="H21" s="73"/>
      <c r="I21" s="73"/>
      <c r="J21" s="73"/>
      <c r="K21" s="73"/>
      <c r="L21" s="364">
        <v>65692.312000000005</v>
      </c>
      <c r="M21" s="365">
        <v>49794.35</v>
      </c>
      <c r="N21" s="73"/>
      <c r="O21" s="73"/>
      <c r="P21" s="73"/>
      <c r="Q21" s="73"/>
      <c r="R21" s="73"/>
      <c r="S21" s="138"/>
      <c r="T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</row>
    <row r="22" spans="1:33" s="315" customFormat="1" x14ac:dyDescent="0.2">
      <c r="A22" s="105" t="s">
        <v>6</v>
      </c>
      <c r="B22" s="102"/>
      <c r="C22" s="88">
        <v>70662.492999999988</v>
      </c>
      <c r="D22" s="88">
        <v>56471.510999999999</v>
      </c>
      <c r="E22" s="89">
        <v>22208.951000000001</v>
      </c>
      <c r="F22" s="88"/>
      <c r="G22" s="88"/>
      <c r="H22" s="88"/>
      <c r="I22" s="88"/>
      <c r="J22" s="88"/>
      <c r="K22" s="88"/>
      <c r="L22" s="362">
        <v>63058.595000000001</v>
      </c>
      <c r="M22" s="363">
        <v>48340.652000000002</v>
      </c>
      <c r="N22" s="88"/>
      <c r="O22" s="88"/>
      <c r="P22" s="88"/>
      <c r="Q22" s="88"/>
      <c r="R22" s="88"/>
      <c r="S22" s="312"/>
      <c r="T22" s="316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</row>
    <row r="23" spans="1:33" s="315" customFormat="1" x14ac:dyDescent="0.2">
      <c r="A23" s="93" t="s">
        <v>7</v>
      </c>
      <c r="B23" s="84"/>
      <c r="C23" s="73">
        <v>77885.335000000006</v>
      </c>
      <c r="D23" s="73">
        <v>61986.75</v>
      </c>
      <c r="E23" s="75">
        <v>24754.625</v>
      </c>
      <c r="F23" s="73"/>
      <c r="G23" s="73"/>
      <c r="H23" s="73"/>
      <c r="I23" s="73"/>
      <c r="J23" s="73"/>
      <c r="K23" s="73"/>
      <c r="L23" s="364">
        <v>69733.58600000001</v>
      </c>
      <c r="M23" s="365">
        <v>53376.04</v>
      </c>
      <c r="N23" s="73"/>
      <c r="O23" s="73"/>
      <c r="P23" s="73"/>
      <c r="Q23" s="73"/>
      <c r="R23" s="73"/>
      <c r="S23" s="138"/>
      <c r="T23" s="316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</row>
    <row r="24" spans="1:33" s="315" customFormat="1" x14ac:dyDescent="0.2">
      <c r="A24" s="105" t="s">
        <v>8</v>
      </c>
      <c r="B24" s="317"/>
      <c r="C24" s="88">
        <v>83366.402000000002</v>
      </c>
      <c r="D24" s="88">
        <v>66138.02</v>
      </c>
      <c r="E24" s="89">
        <v>26561.796000000002</v>
      </c>
      <c r="F24" s="88"/>
      <c r="G24" s="88"/>
      <c r="H24" s="88"/>
      <c r="I24" s="88"/>
      <c r="J24" s="88"/>
      <c r="K24" s="88"/>
      <c r="L24" s="362">
        <v>74837.63900000001</v>
      </c>
      <c r="M24" s="363">
        <v>56986.414000000004</v>
      </c>
      <c r="N24" s="88"/>
      <c r="O24" s="88"/>
      <c r="P24" s="88"/>
      <c r="Q24" s="88"/>
      <c r="R24" s="88"/>
      <c r="S24" s="312"/>
      <c r="T24" s="316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</row>
    <row r="25" spans="1:33" s="315" customFormat="1" x14ac:dyDescent="0.2">
      <c r="A25" s="93" t="s">
        <v>9</v>
      </c>
      <c r="B25" s="84"/>
      <c r="C25" s="73">
        <v>58871.428</v>
      </c>
      <c r="D25" s="73">
        <v>47405.37</v>
      </c>
      <c r="E25" s="75">
        <v>17907.865999999998</v>
      </c>
      <c r="F25" s="73"/>
      <c r="G25" s="73"/>
      <c r="H25" s="73"/>
      <c r="I25" s="73"/>
      <c r="J25" s="73"/>
      <c r="K25" s="73"/>
      <c r="L25" s="364">
        <v>52512.172999999995</v>
      </c>
      <c r="M25" s="365">
        <v>40303.402999999998</v>
      </c>
      <c r="N25" s="73"/>
      <c r="O25" s="73"/>
      <c r="P25" s="73"/>
      <c r="Q25" s="73"/>
      <c r="R25" s="73"/>
      <c r="S25" s="138"/>
      <c r="T25" s="316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</row>
    <row r="26" spans="1:33" s="315" customFormat="1" x14ac:dyDescent="0.2">
      <c r="A26" s="105" t="s">
        <v>10</v>
      </c>
      <c r="B26" s="318"/>
      <c r="C26" s="88">
        <v>79690.346000000005</v>
      </c>
      <c r="D26" s="88">
        <v>62803.917999999998</v>
      </c>
      <c r="E26" s="89">
        <v>25686.254000000001</v>
      </c>
      <c r="F26" s="88"/>
      <c r="G26" s="88"/>
      <c r="H26" s="88"/>
      <c r="I26" s="88"/>
      <c r="J26" s="88"/>
      <c r="K26" s="88"/>
      <c r="L26" s="362">
        <v>71563.609000000011</v>
      </c>
      <c r="M26" s="363">
        <v>53938.132999999994</v>
      </c>
      <c r="N26" s="88"/>
      <c r="O26" s="88"/>
      <c r="P26" s="88"/>
      <c r="Q26" s="88"/>
      <c r="R26" s="88"/>
      <c r="S26" s="312"/>
      <c r="T26" s="316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</row>
    <row r="27" spans="1:33" s="315" customFormat="1" x14ac:dyDescent="0.2">
      <c r="A27" s="93" t="s">
        <v>11</v>
      </c>
      <c r="B27" s="84"/>
      <c r="C27" s="73">
        <v>84251.576000000015</v>
      </c>
      <c r="D27" s="73">
        <v>66046.671999999991</v>
      </c>
      <c r="E27" s="75">
        <v>26711.852999999999</v>
      </c>
      <c r="F27" s="95"/>
      <c r="G27" s="95"/>
      <c r="H27" s="95"/>
      <c r="I27" s="95"/>
      <c r="J27" s="95"/>
      <c r="K27" s="95"/>
      <c r="L27" s="364">
        <v>75448.835999999996</v>
      </c>
      <c r="M27" s="365">
        <v>56616.843999999997</v>
      </c>
      <c r="N27" s="95"/>
      <c r="O27" s="95"/>
      <c r="P27" s="95"/>
      <c r="Q27" s="95"/>
      <c r="R27" s="95"/>
      <c r="S27" s="138"/>
      <c r="T27" s="316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</row>
    <row r="28" spans="1:33" s="315" customFormat="1" x14ac:dyDescent="0.2">
      <c r="A28" s="249" t="s">
        <v>12</v>
      </c>
      <c r="B28" s="319"/>
      <c r="C28" s="88">
        <v>74003.018999999986</v>
      </c>
      <c r="D28" s="88">
        <v>58230.381999999998</v>
      </c>
      <c r="E28" s="89">
        <v>22411.396999999997</v>
      </c>
      <c r="F28" s="320"/>
      <c r="G28" s="320"/>
      <c r="H28" s="320"/>
      <c r="I28" s="320"/>
      <c r="J28" s="320"/>
      <c r="K28" s="320"/>
      <c r="L28" s="362">
        <v>65711.202000000005</v>
      </c>
      <c r="M28" s="363">
        <v>49137.798999999999</v>
      </c>
      <c r="N28" s="320"/>
      <c r="O28" s="320"/>
      <c r="P28" s="320"/>
      <c r="Q28" s="320"/>
      <c r="R28" s="320"/>
      <c r="S28" s="312"/>
      <c r="T28" s="316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</row>
    <row r="29" spans="1:33" s="315" customFormat="1" x14ac:dyDescent="0.2">
      <c r="A29" s="314" t="s">
        <v>102</v>
      </c>
      <c r="B29" s="84"/>
      <c r="C29" s="73">
        <v>71378.153000000006</v>
      </c>
      <c r="D29" s="73">
        <v>57032.684999999998</v>
      </c>
      <c r="E29" s="75">
        <v>22010.924999999999</v>
      </c>
      <c r="F29" s="95"/>
      <c r="G29" s="95"/>
      <c r="H29" s="95"/>
      <c r="I29" s="95"/>
      <c r="J29" s="95"/>
      <c r="K29" s="95"/>
      <c r="L29" s="364">
        <v>63674.218000000001</v>
      </c>
      <c r="M29" s="365">
        <v>48555.873</v>
      </c>
      <c r="N29" s="95"/>
      <c r="O29" s="95"/>
      <c r="P29" s="95"/>
      <c r="Q29" s="95"/>
      <c r="R29" s="95"/>
      <c r="S29" s="138"/>
      <c r="T29" s="316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</row>
    <row r="30" spans="1:33" s="92" customFormat="1" x14ac:dyDescent="0.2">
      <c r="A30" s="269" t="s">
        <v>16</v>
      </c>
      <c r="B30" s="270"/>
      <c r="C30" s="277">
        <f>SUM(C18:C29)</f>
        <v>900575.19700000004</v>
      </c>
      <c r="D30" s="278">
        <f>SUM(D18:D29)</f>
        <v>713230.65899999999</v>
      </c>
      <c r="E30" s="279">
        <f>SUM(E18:E29)</f>
        <v>282242.90299999999</v>
      </c>
      <c r="F30" s="277"/>
      <c r="G30" s="277"/>
      <c r="H30" s="277"/>
      <c r="I30" s="277"/>
      <c r="J30" s="277"/>
      <c r="K30" s="277"/>
      <c r="L30" s="277">
        <f>SUM(L18:L29)</f>
        <v>804039.44700000016</v>
      </c>
      <c r="M30" s="277">
        <f>SUM(M18:M29)</f>
        <v>609821.60799999989</v>
      </c>
      <c r="N30" s="277"/>
      <c r="O30" s="277" t="s">
        <v>55</v>
      </c>
      <c r="P30" s="277" t="s">
        <v>56</v>
      </c>
      <c r="Q30" s="277"/>
      <c r="R30" s="277" t="s">
        <v>55</v>
      </c>
      <c r="S30" s="278" t="s">
        <v>56</v>
      </c>
      <c r="T30"/>
      <c r="V30" s="102"/>
      <c r="W30" s="342"/>
      <c r="X30"/>
      <c r="Y30"/>
      <c r="Z30"/>
      <c r="AA30"/>
      <c r="AB30"/>
      <c r="AC30"/>
      <c r="AD30"/>
      <c r="AE30"/>
      <c r="AF30"/>
      <c r="AG30"/>
    </row>
    <row r="31" spans="1:33" x14ac:dyDescent="0.2">
      <c r="A31" s="100" t="s">
        <v>65</v>
      </c>
      <c r="C31" s="35">
        <f t="shared" ref="C31:M31" si="0">C17</f>
        <v>906801.37699999986</v>
      </c>
      <c r="D31" s="35">
        <f t="shared" si="0"/>
        <v>693539.81800000009</v>
      </c>
      <c r="E31" s="37">
        <f t="shared" si="0"/>
        <v>285172.58899999998</v>
      </c>
      <c r="F31" s="35"/>
      <c r="G31" s="35"/>
      <c r="H31" s="35"/>
      <c r="I31" s="35"/>
      <c r="J31" s="35"/>
      <c r="K31" s="35"/>
      <c r="L31" s="35">
        <f t="shared" si="0"/>
        <v>808930</v>
      </c>
      <c r="M31" s="35">
        <f t="shared" si="0"/>
        <v>593389</v>
      </c>
      <c r="N31" s="35"/>
      <c r="O31" s="35"/>
      <c r="P31" s="35"/>
      <c r="Q31" s="35"/>
      <c r="R31" s="35"/>
      <c r="S31" s="36"/>
      <c r="V31" s="102"/>
    </row>
    <row r="32" spans="1:33" s="92" customFormat="1" x14ac:dyDescent="0.2">
      <c r="A32" s="269" t="s">
        <v>14</v>
      </c>
      <c r="B32" s="270"/>
      <c r="C32" s="271">
        <f>C30/$C$30</f>
        <v>1</v>
      </c>
      <c r="D32" s="272">
        <f>D30/$D$30</f>
        <v>1</v>
      </c>
      <c r="E32" s="271">
        <f>E30/$C$30</f>
        <v>0.3134029273071352</v>
      </c>
      <c r="F32" s="273"/>
      <c r="G32" s="271"/>
      <c r="H32" s="271"/>
      <c r="I32" s="271"/>
      <c r="J32" s="271"/>
      <c r="K32" s="271"/>
      <c r="L32" s="271">
        <f>L30/$C$30</f>
        <v>0.89280656371441258</v>
      </c>
      <c r="M32" s="271">
        <f>M30/$D$30</f>
        <v>0.85501317183281644</v>
      </c>
      <c r="N32" s="270"/>
      <c r="O32" s="271" t="s">
        <v>55</v>
      </c>
      <c r="P32" s="271" t="s">
        <v>55</v>
      </c>
      <c r="Q32" s="270"/>
      <c r="R32" s="271" t="s">
        <v>55</v>
      </c>
      <c r="S32" s="272" t="s">
        <v>55</v>
      </c>
      <c r="T32"/>
      <c r="V32" s="102"/>
      <c r="W32"/>
      <c r="X32"/>
      <c r="Y32"/>
      <c r="Z32"/>
      <c r="AA32"/>
      <c r="AB32"/>
      <c r="AC32"/>
      <c r="AD32"/>
      <c r="AE32"/>
      <c r="AF32"/>
      <c r="AG32"/>
    </row>
    <row r="33" spans="1:22" x14ac:dyDescent="0.2">
      <c r="A33" s="127" t="s">
        <v>15</v>
      </c>
      <c r="B33" s="128"/>
      <c r="C33" s="39">
        <f>C30/C31</f>
        <v>0.99313390985289629</v>
      </c>
      <c r="D33" s="40">
        <f>D30/D31</f>
        <v>1.0283917959559747</v>
      </c>
      <c r="E33" s="41">
        <f>E30/E31</f>
        <v>0.98972662130580868</v>
      </c>
      <c r="F33" s="39"/>
      <c r="G33" s="39"/>
      <c r="H33" s="39"/>
      <c r="I33" s="39"/>
      <c r="J33" s="39"/>
      <c r="K33" s="39"/>
      <c r="L33" s="39">
        <f>L30/L31</f>
        <v>0.99395429394385193</v>
      </c>
      <c r="M33" s="39">
        <f>M30/M31</f>
        <v>1.0276928085960473</v>
      </c>
      <c r="N33" s="39"/>
      <c r="O33" s="39" t="s">
        <v>55</v>
      </c>
      <c r="P33" s="39" t="s">
        <v>56</v>
      </c>
      <c r="Q33" s="39"/>
      <c r="R33" s="39" t="s">
        <v>55</v>
      </c>
      <c r="S33" s="40" t="s">
        <v>56</v>
      </c>
      <c r="V33" s="102"/>
    </row>
    <row r="34" spans="1:22" x14ac:dyDescent="0.2">
      <c r="A34" s="93" t="s">
        <v>119</v>
      </c>
      <c r="B34" s="234">
        <v>2026</v>
      </c>
      <c r="C34" s="73">
        <f>'アルミ(月別集計)'!C34+'亜鉛(月別集計)'!C34+'その他(月別集計)'!C34</f>
        <v>71751.615000000005</v>
      </c>
      <c r="D34" s="73">
        <f>'アルミ(月別集計)'!D34+'亜鉛(月別集計)'!D34+'その他(月別集計)'!D34</f>
        <v>57375.535999999993</v>
      </c>
      <c r="E34" s="75">
        <f>'アルミ(月別集計)'!E34+'亜鉛(月別集計)'!E34</f>
        <v>22046.097000000002</v>
      </c>
      <c r="F34" s="123" t="s">
        <v>54</v>
      </c>
      <c r="G34" s="80" t="s">
        <v>53</v>
      </c>
      <c r="H34" s="73"/>
      <c r="I34" s="123" t="s">
        <v>54</v>
      </c>
      <c r="J34" s="80" t="s">
        <v>53</v>
      </c>
      <c r="K34" s="80"/>
      <c r="L34" s="80">
        <f>'アルミ(月別集計)'!L34+'亜鉛(月別集計)'!L34</f>
        <v>63993.532000000007</v>
      </c>
      <c r="M34" s="80">
        <f>'アルミ(月別集計)'!M34+'亜鉛(月別集計)'!M34</f>
        <v>49064.565999999999</v>
      </c>
      <c r="N34" s="84" t="s">
        <v>59</v>
      </c>
      <c r="O34" s="137"/>
      <c r="P34" s="80"/>
      <c r="Q34" s="80"/>
      <c r="R34" s="123" t="s">
        <v>54</v>
      </c>
      <c r="S34" s="138"/>
    </row>
    <row r="35" spans="1:22" x14ac:dyDescent="0.2">
      <c r="A35" s="97" t="s">
        <v>3</v>
      </c>
      <c r="C35" s="35">
        <f>'アルミ(月別集計)'!C35+'亜鉛(月別集計)'!C35+'その他(月別集計)'!C35</f>
        <v>76028.240999999995</v>
      </c>
      <c r="D35" s="35">
        <f>'アルミ(月別集計)'!D35+'亜鉛(月別集計)'!D35+'その他(月別集計)'!D35</f>
        <v>61080.572000000007</v>
      </c>
      <c r="E35" s="37">
        <f>'アルミ(月別集計)'!E35+'亜鉛(月別集計)'!E35</f>
        <v>23216.998</v>
      </c>
      <c r="F35" s="213"/>
      <c r="G35" s="201"/>
      <c r="H35" s="88"/>
      <c r="I35" s="213"/>
      <c r="J35" s="201"/>
      <c r="K35" s="201"/>
      <c r="L35" s="98">
        <f>'アルミ(月別集計)'!L35+'亜鉛(月別集計)'!L35</f>
        <v>68047.024000000005</v>
      </c>
      <c r="M35" s="98">
        <f>'アルミ(月別集計)'!M35+'亜鉛(月別集計)'!M35</f>
        <v>52180.29</v>
      </c>
      <c r="N35" s="102"/>
      <c r="O35" s="101"/>
      <c r="P35" s="201"/>
      <c r="Q35" s="201"/>
      <c r="R35" s="213"/>
      <c r="S35" s="139"/>
    </row>
    <row r="36" spans="1:22" x14ac:dyDescent="0.2">
      <c r="A36" s="93" t="s">
        <v>4</v>
      </c>
      <c r="B36" s="84"/>
      <c r="C36" s="73">
        <f>'アルミ(月別集計)'!C36+'亜鉛(月別集計)'!C36+'その他(月別集計)'!C36</f>
        <v>82563.161999999997</v>
      </c>
      <c r="D36" s="73">
        <f>'アルミ(月別集計)'!D36+'亜鉛(月別集計)'!D36+'その他(月別集計)'!D36</f>
        <v>65909.286999999982</v>
      </c>
      <c r="E36" s="75">
        <f>'アルミ(月別集計)'!E36+'亜鉛(月別集計)'!E36</f>
        <v>25719.342000000001</v>
      </c>
      <c r="F36" s="73"/>
      <c r="G36" s="73"/>
      <c r="H36" s="73"/>
      <c r="I36" s="73"/>
      <c r="J36" s="73"/>
      <c r="K36" s="73"/>
      <c r="L36" s="80">
        <f>'アルミ(月別集計)'!L36+'亜鉛(月別集計)'!L36</f>
        <v>74112.520999999993</v>
      </c>
      <c r="M36" s="80">
        <f>'アルミ(月別集計)'!M36+'亜鉛(月別集計)'!M36</f>
        <v>56774.907999999996</v>
      </c>
      <c r="N36" s="73"/>
      <c r="O36" s="73"/>
      <c r="P36" s="73"/>
      <c r="Q36" s="73"/>
      <c r="R36" s="73"/>
      <c r="S36" s="138"/>
    </row>
    <row r="37" spans="1:22" x14ac:dyDescent="0.2">
      <c r="A37" s="97" t="s">
        <v>5</v>
      </c>
      <c r="C37" s="35">
        <f>'アルミ(月別集計)'!C37+'亜鉛(月別集計)'!C37+'その他(月別集計)'!C37</f>
        <v>77352.070999999996</v>
      </c>
      <c r="D37" s="35">
        <f>'アルミ(月別集計)'!D37+'亜鉛(月別集計)'!D37+'その他(月別集計)'!D37</f>
        <v>63625.72</v>
      </c>
      <c r="E37" s="37">
        <f>'アルミ(月別集計)'!E37+'亜鉛(月別集計)'!E37</f>
        <v>24577.879999999997</v>
      </c>
      <c r="F37" s="35"/>
      <c r="G37" s="35"/>
      <c r="H37" s="35"/>
      <c r="I37" s="35"/>
      <c r="J37" s="35"/>
      <c r="K37" s="35"/>
      <c r="L37" s="98">
        <f>'アルミ(月別集計)'!L37+'亜鉛(月別集計)'!L37</f>
        <v>69010.275999999998</v>
      </c>
      <c r="M37" s="98">
        <f>'アルミ(月別集計)'!M37+'亜鉛(月別集計)'!M37</f>
        <v>54240.188999999998</v>
      </c>
      <c r="N37" s="35"/>
      <c r="O37" s="35"/>
      <c r="P37" s="35"/>
      <c r="Q37" s="35"/>
      <c r="R37" s="35"/>
      <c r="S37" s="139"/>
    </row>
    <row r="38" spans="1:22" x14ac:dyDescent="0.2">
      <c r="A38" s="93" t="s">
        <v>6</v>
      </c>
      <c r="B38" s="84"/>
      <c r="C38" s="73">
        <f>'アルミ(月別集計)'!C38+'亜鉛(月別集計)'!C38+'その他(月別集計)'!C38</f>
        <v>68755.877999999997</v>
      </c>
      <c r="D38" s="73">
        <f>'アルミ(月別集計)'!D38+'亜鉛(月別集計)'!D38+'その他(月別集計)'!D38</f>
        <v>56595.296999999999</v>
      </c>
      <c r="E38" s="75">
        <f>'アルミ(月別集計)'!E38+'亜鉛(月別集計)'!E38</f>
        <v>21227.774999999998</v>
      </c>
      <c r="F38" s="73"/>
      <c r="G38" s="73"/>
      <c r="H38" s="73"/>
      <c r="I38" s="73"/>
      <c r="J38" s="73"/>
      <c r="K38" s="239"/>
      <c r="L38" s="80">
        <f>'アルミ(月別集計)'!L38+'亜鉛(月別集計)'!L38</f>
        <v>61102.078999999998</v>
      </c>
      <c r="M38" s="80">
        <f>'アルミ(月別集計)'!M38+'亜鉛(月別集計)'!M38</f>
        <v>47981.913999999997</v>
      </c>
      <c r="N38" s="73"/>
      <c r="O38" s="73"/>
      <c r="P38" s="73"/>
      <c r="Q38" s="73"/>
      <c r="R38" s="73"/>
      <c r="S38" s="138"/>
    </row>
    <row r="39" spans="1:22" x14ac:dyDescent="0.2">
      <c r="A39" s="97" t="s">
        <v>7</v>
      </c>
      <c r="C39" s="35">
        <f>'アルミ(月別集計)'!C39+'亜鉛(月別集計)'!C39+'その他(月別集計)'!C39</f>
        <v>79556.061999999976</v>
      </c>
      <c r="D39" s="35">
        <f>'アルミ(月別集計)'!D39+'亜鉛(月別集計)'!D39+'その他(月別集計)'!D39</f>
        <v>66089.964999999997</v>
      </c>
      <c r="E39" s="37">
        <f>'アルミ(月別集計)'!E39+'亜鉛(月別集計)'!E39</f>
        <v>24497.033000000003</v>
      </c>
      <c r="F39" s="35"/>
      <c r="G39" s="35"/>
      <c r="H39" s="35"/>
      <c r="I39" s="35"/>
      <c r="J39" s="35"/>
      <c r="K39" s="35"/>
      <c r="L39" s="98">
        <f>'アルミ(月別集計)'!L39+'亜鉛(月別集計)'!L39</f>
        <v>70807.971999999994</v>
      </c>
      <c r="M39" s="98">
        <f>'アルミ(月別集計)'!M39+'亜鉛(月別集計)'!M39</f>
        <v>55966.481999999996</v>
      </c>
      <c r="N39" s="35"/>
      <c r="O39" s="35"/>
      <c r="P39" s="35"/>
      <c r="Q39" s="35"/>
      <c r="R39" s="35"/>
      <c r="S39" s="139"/>
    </row>
    <row r="40" spans="1:22" x14ac:dyDescent="0.2">
      <c r="A40" s="93" t="s">
        <v>8</v>
      </c>
      <c r="B40" s="241"/>
      <c r="C40" s="73">
        <f>'アルミ(月別集計)'!C40+'亜鉛(月別集計)'!C40+'その他(月別集計)'!C40</f>
        <v>85534.847000000009</v>
      </c>
      <c r="D40" s="73">
        <f>'アルミ(月別集計)'!D40+'亜鉛(月別集計)'!D40+'その他(月別集計)'!D40</f>
        <v>72758.14899999999</v>
      </c>
      <c r="E40" s="75">
        <f>'アルミ(月別集計)'!E40+'亜鉛(月別集計)'!E40</f>
        <v>26597.254000000001</v>
      </c>
      <c r="F40" s="73"/>
      <c r="G40" s="73"/>
      <c r="H40" s="73"/>
      <c r="I40" s="245"/>
      <c r="J40" s="239"/>
      <c r="K40" s="239"/>
      <c r="L40" s="80">
        <f>'アルミ(月別集計)'!L40+'亜鉛(月別集計)'!L40</f>
        <v>76478.034</v>
      </c>
      <c r="M40" s="80">
        <f>'アルミ(月別集計)'!M40+'亜鉛(月別集計)'!M40</f>
        <v>62032.311999999998</v>
      </c>
      <c r="N40" s="73"/>
      <c r="O40" s="73"/>
      <c r="P40" s="73"/>
      <c r="Q40" s="73"/>
      <c r="R40" s="73"/>
      <c r="S40" s="138"/>
    </row>
    <row r="41" spans="1:22" x14ac:dyDescent="0.2">
      <c r="A41" s="97" t="s">
        <v>9</v>
      </c>
      <c r="C41" s="35">
        <f>'アルミ(月別集計)'!C41+'亜鉛(月別集計)'!C41+'その他(月別集計)'!C41</f>
        <v>61565.280999999995</v>
      </c>
      <c r="D41" s="35">
        <f>'アルミ(月別集計)'!D41+'亜鉛(月別集計)'!D41+'その他(月別集計)'!D41</f>
        <v>52830.89499999999</v>
      </c>
      <c r="E41" s="37">
        <f>'アルミ(月別集計)'!E41+'亜鉛(月別集計)'!E41</f>
        <v>19587.667999999998</v>
      </c>
      <c r="F41" s="35"/>
      <c r="G41" s="35"/>
      <c r="H41" s="35"/>
      <c r="I41" s="35"/>
      <c r="J41" s="35"/>
      <c r="K41" s="35"/>
      <c r="L41" s="98">
        <f>'アルミ(月別集計)'!L41+'亜鉛(月別集計)'!L41</f>
        <v>55196.694000000003</v>
      </c>
      <c r="M41" s="98">
        <f>'アルミ(月別集計)'!M41+'亜鉛(月別集計)'!M41</f>
        <v>45581.267</v>
      </c>
      <c r="N41" s="35"/>
      <c r="O41" s="35"/>
      <c r="P41" s="35"/>
      <c r="Q41" s="35"/>
      <c r="R41" s="35"/>
      <c r="S41" s="139"/>
    </row>
    <row r="42" spans="1:22" x14ac:dyDescent="0.2">
      <c r="A42" s="93" t="s">
        <v>10</v>
      </c>
      <c r="B42" s="246"/>
      <c r="C42" s="73">
        <f>'アルミ(月別集計)'!C42+'亜鉛(月別集計)'!C42+'その他(月別集計)'!C42</f>
        <v>0</v>
      </c>
      <c r="D42" s="73">
        <f>'アルミ(月別集計)'!D42+'亜鉛(月別集計)'!D42+'その他(月別集計)'!D42</f>
        <v>0</v>
      </c>
      <c r="E42" s="75">
        <f>'アルミ(月別集計)'!E42+'亜鉛(月別集計)'!E42+'その他(月別集計)'!E42</f>
        <v>0</v>
      </c>
      <c r="F42" s="73"/>
      <c r="G42" s="73"/>
      <c r="H42" s="73"/>
      <c r="I42" s="73"/>
      <c r="J42" s="73"/>
      <c r="K42" s="73"/>
      <c r="L42" s="73">
        <f>'アルミ(月別集計)'!L42+'亜鉛(月別集計)'!L42+'その他(月別集計)'!L42</f>
        <v>0</v>
      </c>
      <c r="M42" s="73">
        <f>'アルミ(月別集計)'!M42+'亜鉛(月別集計)'!M42+'その他(月別集計)'!M42</f>
        <v>0</v>
      </c>
      <c r="N42" s="73"/>
      <c r="O42" s="73"/>
      <c r="P42" s="73"/>
      <c r="Q42" s="73"/>
      <c r="R42" s="73"/>
      <c r="S42" s="138"/>
    </row>
    <row r="43" spans="1:22" x14ac:dyDescent="0.2">
      <c r="A43" s="105" t="s">
        <v>11</v>
      </c>
      <c r="B43" s="102"/>
      <c r="C43" s="88">
        <f>'アルミ(月別集計)'!C43+'亜鉛(月別集計)'!C43+'その他(月別集計)'!C43</f>
        <v>0</v>
      </c>
      <c r="D43" s="88">
        <f>'アルミ(月別集計)'!D43+'亜鉛(月別集計)'!D43+'その他(月別集計)'!D43</f>
        <v>0</v>
      </c>
      <c r="E43" s="89">
        <f>'アルミ(月別集計)'!E43+'亜鉛(月別集計)'!E43+'その他(月別集計)'!E43</f>
        <v>0</v>
      </c>
      <c r="F43" s="88"/>
      <c r="G43" s="88"/>
      <c r="H43" s="88"/>
      <c r="I43" s="88"/>
      <c r="J43" s="88"/>
      <c r="K43" s="88"/>
      <c r="L43" s="88">
        <f>'アルミ(月別集計)'!L43+'亜鉛(月別集計)'!L43+'その他(月別集計)'!L43</f>
        <v>0</v>
      </c>
      <c r="M43" s="88">
        <f>'アルミ(月別集計)'!M43+'亜鉛(月別集計)'!M43+'その他(月別集計)'!M43</f>
        <v>0</v>
      </c>
      <c r="N43" s="320"/>
      <c r="O43" s="320"/>
      <c r="P43" s="320"/>
      <c r="Q43" s="320"/>
      <c r="R43" s="320"/>
      <c r="S43" s="312"/>
    </row>
    <row r="44" spans="1:22" x14ac:dyDescent="0.2">
      <c r="A44" s="314" t="s">
        <v>12</v>
      </c>
      <c r="B44" s="372"/>
      <c r="C44" s="73">
        <f>'アルミ(月別集計)'!C44+'亜鉛(月別集計)'!C44+'その他(月別集計)'!C44</f>
        <v>0</v>
      </c>
      <c r="D44" s="73">
        <f>'アルミ(月別集計)'!D44+'亜鉛(月別集計)'!D44+'その他(月別集計)'!D44</f>
        <v>0</v>
      </c>
      <c r="E44" s="75">
        <f>'アルミ(月別集計)'!E44+'亜鉛(月別集計)'!E44+'その他(月別集計)'!E44</f>
        <v>0</v>
      </c>
      <c r="F44" s="95"/>
      <c r="G44" s="95"/>
      <c r="H44" s="95"/>
      <c r="I44" s="95"/>
      <c r="J44" s="95"/>
      <c r="K44" s="95"/>
      <c r="L44" s="73">
        <f>'アルミ(月別集計)'!L44+'亜鉛(月別集計)'!L44+'その他(月別集計)'!L44</f>
        <v>0</v>
      </c>
      <c r="M44" s="73">
        <f>'アルミ(月別集計)'!M44+'亜鉛(月別集計)'!M44+'その他(月別集計)'!M44</f>
        <v>0</v>
      </c>
      <c r="N44" s="95"/>
      <c r="O44" s="95"/>
      <c r="P44" s="95"/>
      <c r="Q44" s="95"/>
      <c r="R44" s="95"/>
      <c r="S44" s="138"/>
    </row>
    <row r="45" spans="1:22" x14ac:dyDescent="0.2">
      <c r="A45" s="249" t="s">
        <v>102</v>
      </c>
      <c r="B45" s="102"/>
      <c r="C45" s="88">
        <f>'アルミ(月別集計)'!C45+'亜鉛(月別集計)'!C45+'その他(月別集計)'!C45</f>
        <v>0</v>
      </c>
      <c r="D45" s="88">
        <f>'アルミ(月別集計)'!D45+'亜鉛(月別集計)'!D45+'その他(月別集計)'!D45</f>
        <v>0</v>
      </c>
      <c r="E45" s="89">
        <f>'アルミ(月別集計)'!E45+'亜鉛(月別集計)'!E45+'その他(月別集計)'!E45</f>
        <v>0</v>
      </c>
      <c r="F45" s="320"/>
      <c r="G45" s="320"/>
      <c r="H45" s="320"/>
      <c r="I45" s="320"/>
      <c r="J45" s="320"/>
      <c r="K45" s="320"/>
      <c r="L45" s="88">
        <f>'アルミ(月別集計)'!L45+'亜鉛(月別集計)'!L45+'その他(月別集計)'!L45</f>
        <v>0</v>
      </c>
      <c r="M45" s="88">
        <f>'アルミ(月別集計)'!M45+'亜鉛(月別集計)'!M45+'その他(月別集計)'!M45</f>
        <v>0</v>
      </c>
      <c r="N45" s="320"/>
      <c r="O45" s="320"/>
      <c r="P45" s="320"/>
      <c r="Q45" s="320"/>
      <c r="R45" s="320"/>
      <c r="S45" s="312"/>
    </row>
    <row r="46" spans="1:22" ht="15.6" customHeight="1" x14ac:dyDescent="0.2">
      <c r="A46" s="269" t="s">
        <v>16</v>
      </c>
      <c r="B46" s="270"/>
      <c r="C46" s="277">
        <f>SUM(C34:C45)</f>
        <v>603107.15699999989</v>
      </c>
      <c r="D46" s="278">
        <f>SUM(D34:D45)</f>
        <v>496265.42099999997</v>
      </c>
      <c r="E46" s="279">
        <f>SUM(E34:E45)</f>
        <v>187470.04700000002</v>
      </c>
      <c r="F46" s="277"/>
      <c r="G46" s="277"/>
      <c r="H46" s="277"/>
      <c r="I46" s="277"/>
      <c r="J46" s="277"/>
      <c r="K46" s="277"/>
      <c r="L46" s="277">
        <f>SUM(L34:L45)</f>
        <v>538748.13199999998</v>
      </c>
      <c r="M46" s="277">
        <f>SUM(M34:M45)</f>
        <v>423821.92799999996</v>
      </c>
      <c r="N46" s="277"/>
      <c r="O46" s="277" t="s">
        <v>55</v>
      </c>
      <c r="P46" s="277" t="s">
        <v>56</v>
      </c>
      <c r="Q46" s="277"/>
      <c r="R46" s="277" t="s">
        <v>55</v>
      </c>
      <c r="S46" s="278" t="s">
        <v>56</v>
      </c>
    </row>
    <row r="47" spans="1:22" x14ac:dyDescent="0.2">
      <c r="A47" s="100" t="s">
        <v>65</v>
      </c>
      <c r="C47" s="35">
        <f>SUM(C18:C25)</f>
        <v>591252.103</v>
      </c>
      <c r="D47" s="35">
        <f t="shared" ref="D47:M47" si="1">SUM(D18:D25)</f>
        <v>469117.00200000004</v>
      </c>
      <c r="E47" s="47">
        <f t="shared" si="1"/>
        <v>185422.47400000002</v>
      </c>
      <c r="F47" s="47"/>
      <c r="G47" s="35"/>
      <c r="H47" s="35"/>
      <c r="I47" s="35"/>
      <c r="J47" s="35"/>
      <c r="K47" s="35"/>
      <c r="L47" s="35">
        <f t="shared" si="1"/>
        <v>527641.58200000005</v>
      </c>
      <c r="M47" s="35">
        <f t="shared" si="1"/>
        <v>401572.95899999997</v>
      </c>
      <c r="N47" s="35"/>
      <c r="O47" s="35"/>
      <c r="P47" s="35"/>
      <c r="Q47" s="35"/>
      <c r="R47" s="35"/>
      <c r="S47" s="36"/>
    </row>
    <row r="48" spans="1:22" x14ac:dyDescent="0.2">
      <c r="A48" s="269" t="s">
        <v>14</v>
      </c>
      <c r="B48" s="270"/>
      <c r="C48" s="271">
        <f>C46/$C$46</f>
        <v>1</v>
      </c>
      <c r="D48" s="272">
        <f>D46/$D$46</f>
        <v>1</v>
      </c>
      <c r="E48" s="274">
        <f>E46/$C$46</f>
        <v>0.31084036198893933</v>
      </c>
      <c r="F48" s="271"/>
      <c r="G48" s="271"/>
      <c r="H48" s="271"/>
      <c r="I48" s="271"/>
      <c r="J48" s="271"/>
      <c r="K48" s="271"/>
      <c r="L48" s="271">
        <f>L46/$C$46</f>
        <v>0.89328757874448517</v>
      </c>
      <c r="M48" s="271">
        <f>M46/$D$46</f>
        <v>0.85402268638015777</v>
      </c>
      <c r="N48" s="270"/>
      <c r="O48" s="271" t="s">
        <v>21</v>
      </c>
      <c r="P48" s="271" t="s">
        <v>21</v>
      </c>
      <c r="Q48" s="270"/>
      <c r="R48" s="271" t="s">
        <v>21</v>
      </c>
      <c r="S48" s="272" t="s">
        <v>21</v>
      </c>
    </row>
    <row r="49" spans="1:19" x14ac:dyDescent="0.2">
      <c r="A49" s="127" t="s">
        <v>15</v>
      </c>
      <c r="B49" s="128"/>
      <c r="C49" s="39">
        <f>C46/C47</f>
        <v>1.020050759971673</v>
      </c>
      <c r="D49" s="39">
        <f>D46/D47</f>
        <v>1.0578713175695131</v>
      </c>
      <c r="E49" s="41">
        <f>E46/E47</f>
        <v>1.0110427444733587</v>
      </c>
      <c r="F49" s="39"/>
      <c r="G49" s="39"/>
      <c r="H49" s="39"/>
      <c r="I49" s="39"/>
      <c r="J49" s="39"/>
      <c r="K49" s="39"/>
      <c r="L49" s="39">
        <f>L46/L47</f>
        <v>1.0210494213854433</v>
      </c>
      <c r="M49" s="39">
        <f>M46/M47</f>
        <v>1.0554045497869293</v>
      </c>
      <c r="N49" s="39"/>
      <c r="O49" s="39" t="s">
        <v>21</v>
      </c>
      <c r="P49" s="39" t="s">
        <v>21</v>
      </c>
      <c r="Q49" s="39"/>
      <c r="R49" s="39" t="s">
        <v>21</v>
      </c>
      <c r="S49" s="40" t="s">
        <v>21</v>
      </c>
    </row>
    <row r="50" spans="1:19" ht="12.6" customHeight="1" x14ac:dyDescent="0.2">
      <c r="A50" s="67" t="s">
        <v>78</v>
      </c>
      <c r="B50" s="67"/>
      <c r="D50" s="67"/>
      <c r="E50" s="67" t="s">
        <v>89</v>
      </c>
    </row>
    <row r="51" spans="1:19" hidden="1" x14ac:dyDescent="0.2">
      <c r="A51" s="67" t="s">
        <v>94</v>
      </c>
    </row>
    <row r="52" spans="1:19" x14ac:dyDescent="0.2">
      <c r="A52" s="247"/>
      <c r="C52" s="338"/>
    </row>
    <row r="53" spans="1:19" x14ac:dyDescent="0.2">
      <c r="E53" s="35"/>
    </row>
    <row r="54" spans="1:19" x14ac:dyDescent="0.2">
      <c r="C54" s="242"/>
      <c r="D54" s="242"/>
      <c r="F54" s="35"/>
    </row>
    <row r="55" spans="1:19" x14ac:dyDescent="0.2">
      <c r="C55" s="243"/>
      <c r="D55" s="281"/>
      <c r="F55" s="35"/>
    </row>
    <row r="56" spans="1:19" x14ac:dyDescent="0.2">
      <c r="C56" s="244"/>
      <c r="D56" s="281"/>
      <c r="F56" s="35"/>
    </row>
    <row r="57" spans="1:19" x14ac:dyDescent="0.2">
      <c r="C57" s="35"/>
      <c r="D57" s="35"/>
    </row>
    <row r="76" spans="6:7" x14ac:dyDescent="0.2">
      <c r="F76" s="66"/>
      <c r="G76" s="66"/>
    </row>
  </sheetData>
  <phoneticPr fontId="2"/>
  <pageMargins left="0.62" right="0.15748031496062992" top="0.39370078740157483" bottom="0.55118110236220474" header="0.43307086614173229" footer="0.59055118110236227"/>
  <pageSetup paperSize="9" scale="74" orientation="landscape" r:id="rId1"/>
  <headerFooter alignWithMargins="0"/>
  <ignoredErrors>
    <ignoredError sqref="L30:M30 C30:E30 N47 C47:M47" formulaRange="1"/>
    <ignoredError sqref="D32 D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CE1F-F438-4B2F-90DA-1021ECF3EC81}">
  <sheetPr codeName="Sheet2"/>
  <dimension ref="A1:AQ57"/>
  <sheetViews>
    <sheetView view="pageBreakPreview" zoomScale="80" zoomScaleNormal="80" zoomScaleSheetLayoutView="80" workbookViewId="0">
      <pane ySplit="5" topLeftCell="A23" activePane="bottomLeft" state="frozen"/>
      <selection activeCell="C40" sqref="C40"/>
      <selection pane="bottomLeft" activeCell="F45" sqref="F45"/>
    </sheetView>
  </sheetViews>
  <sheetFormatPr defaultRowHeight="13.2" x14ac:dyDescent="0.2"/>
  <cols>
    <col min="1" max="1" width="11.5546875" customWidth="1"/>
    <col min="2" max="2" width="6.88671875" customWidth="1"/>
    <col min="3" max="3" width="10.77734375" customWidth="1"/>
    <col min="4" max="4" width="11.109375" customWidth="1"/>
    <col min="5" max="5" width="10.21875" customWidth="1"/>
    <col min="6" max="6" width="10.77734375" customWidth="1"/>
    <col min="7" max="7" width="10.5546875" customWidth="1"/>
    <col min="8" max="8" width="6.21875" customWidth="1"/>
    <col min="9" max="10" width="8.88671875" customWidth="1"/>
    <col min="11" max="11" width="6.21875" customWidth="1"/>
    <col min="12" max="13" width="13.88671875" bestFit="1" customWidth="1"/>
    <col min="14" max="14" width="6.21875" customWidth="1"/>
    <col min="15" max="16" width="12.77734375" bestFit="1" customWidth="1"/>
    <col min="17" max="17" width="6.21875" customWidth="1"/>
    <col min="18" max="18" width="12.77734375" bestFit="1" customWidth="1"/>
    <col min="19" max="19" width="10.77734375" customWidth="1"/>
    <col min="20" max="20" width="2.33203125" customWidth="1"/>
    <col min="21" max="21" width="14.5546875" bestFit="1" customWidth="1"/>
    <col min="22" max="22" width="13.109375" bestFit="1" customWidth="1"/>
    <col min="23" max="23" width="15.33203125" customWidth="1"/>
    <col min="24" max="24" width="13.21875" customWidth="1"/>
    <col min="25" max="25" width="13.88671875" bestFit="1" customWidth="1"/>
    <col min="26" max="26" width="14.5546875" customWidth="1"/>
    <col min="27" max="27" width="13" customWidth="1"/>
    <col min="28" max="28" width="12.44140625" customWidth="1"/>
    <col min="29" max="29" width="10.77734375" customWidth="1"/>
    <col min="30" max="30" width="12.5546875" customWidth="1"/>
    <col min="31" max="31" width="10" customWidth="1"/>
  </cols>
  <sheetData>
    <row r="1" spans="1:27" ht="16.2" x14ac:dyDescent="0.2">
      <c r="A1" s="1" t="s">
        <v>0</v>
      </c>
    </row>
    <row r="2" spans="1:27" x14ac:dyDescent="0.2">
      <c r="N2" t="s">
        <v>81</v>
      </c>
    </row>
    <row r="3" spans="1:27" x14ac:dyDescent="0.2">
      <c r="A3" t="s">
        <v>28</v>
      </c>
      <c r="D3" s="128"/>
      <c r="N3" t="s">
        <v>88</v>
      </c>
    </row>
    <row r="4" spans="1:27" ht="14.4" customHeight="1" x14ac:dyDescent="0.2">
      <c r="A4" s="126"/>
      <c r="B4" s="77"/>
      <c r="C4" s="77" t="s">
        <v>18</v>
      </c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27" ht="14.4" customHeight="1" x14ac:dyDescent="0.2">
      <c r="A5" s="127"/>
      <c r="B5" s="5"/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27" ht="14.4" customHeight="1" x14ac:dyDescent="0.2">
      <c r="A6" s="97" t="s">
        <v>90</v>
      </c>
      <c r="B6" s="107">
        <v>2013</v>
      </c>
      <c r="C6" s="99">
        <v>958503</v>
      </c>
      <c r="D6" s="99">
        <v>532851</v>
      </c>
      <c r="E6" s="206">
        <v>309015</v>
      </c>
      <c r="F6" s="99">
        <v>32866</v>
      </c>
      <c r="G6" s="99">
        <v>24577</v>
      </c>
      <c r="H6" s="99"/>
      <c r="I6" s="99">
        <v>17508</v>
      </c>
      <c r="J6" s="99">
        <v>19907</v>
      </c>
      <c r="K6" s="99"/>
      <c r="L6" s="99">
        <v>851841</v>
      </c>
      <c r="M6" s="99">
        <v>448879</v>
      </c>
      <c r="N6" s="99"/>
      <c r="O6" s="99">
        <v>28720</v>
      </c>
      <c r="P6" s="99">
        <v>19390</v>
      </c>
      <c r="Q6" s="99"/>
      <c r="R6" s="99">
        <v>27568</v>
      </c>
      <c r="S6" s="207">
        <v>20099</v>
      </c>
    </row>
    <row r="7" spans="1:27" ht="14.4" customHeight="1" x14ac:dyDescent="0.2">
      <c r="A7" s="254" t="s">
        <v>91</v>
      </c>
      <c r="B7" s="252">
        <v>2014</v>
      </c>
      <c r="C7" s="239">
        <v>975508</v>
      </c>
      <c r="D7" s="248">
        <v>553149</v>
      </c>
      <c r="E7" s="253">
        <v>317289</v>
      </c>
      <c r="F7" s="239">
        <v>29260</v>
      </c>
      <c r="G7" s="239">
        <v>23232</v>
      </c>
      <c r="H7" s="239"/>
      <c r="I7" s="239">
        <v>17911</v>
      </c>
      <c r="J7" s="239">
        <v>20327</v>
      </c>
      <c r="K7" s="239"/>
      <c r="L7" s="239">
        <v>869473</v>
      </c>
      <c r="M7" s="239">
        <v>468556</v>
      </c>
      <c r="N7" s="239"/>
      <c r="O7" s="239">
        <v>28593</v>
      </c>
      <c r="P7" s="239">
        <v>19210</v>
      </c>
      <c r="Q7" s="239"/>
      <c r="R7" s="239">
        <v>30271</v>
      </c>
      <c r="S7" s="248">
        <v>21824</v>
      </c>
    </row>
    <row r="8" spans="1:27" ht="14.4" customHeight="1" x14ac:dyDescent="0.2">
      <c r="A8" s="97" t="s">
        <v>92</v>
      </c>
      <c r="B8" s="107">
        <v>2015</v>
      </c>
      <c r="C8" s="99">
        <v>953570</v>
      </c>
      <c r="D8" s="99">
        <v>555179</v>
      </c>
      <c r="E8" s="206">
        <v>302466</v>
      </c>
      <c r="F8" s="99">
        <v>28378</v>
      </c>
      <c r="G8" s="99">
        <v>23595</v>
      </c>
      <c r="H8" s="99"/>
      <c r="I8" s="99">
        <v>17839</v>
      </c>
      <c r="J8" s="99">
        <v>20432</v>
      </c>
      <c r="K8" s="99"/>
      <c r="L8" s="99">
        <v>849252</v>
      </c>
      <c r="M8" s="99">
        <v>469392</v>
      </c>
      <c r="N8" s="99"/>
      <c r="O8" s="99">
        <v>27155</v>
      </c>
      <c r="P8" s="99">
        <v>18989</v>
      </c>
      <c r="Q8" s="99"/>
      <c r="R8" s="99">
        <v>30946</v>
      </c>
      <c r="S8" s="207">
        <v>22771</v>
      </c>
    </row>
    <row r="9" spans="1:27" ht="14.4" customHeight="1" x14ac:dyDescent="0.2">
      <c r="A9" s="254" t="s">
        <v>93</v>
      </c>
      <c r="B9" s="252">
        <v>2016</v>
      </c>
      <c r="C9" s="239">
        <v>960888</v>
      </c>
      <c r="D9" s="248">
        <v>543372</v>
      </c>
      <c r="E9" s="253">
        <v>306641</v>
      </c>
      <c r="F9" s="239">
        <v>26758</v>
      </c>
      <c r="G9" s="239">
        <v>21842</v>
      </c>
      <c r="H9" s="239"/>
      <c r="I9" s="239">
        <v>16333</v>
      </c>
      <c r="J9" s="239">
        <v>18317</v>
      </c>
      <c r="K9" s="239"/>
      <c r="L9" s="239">
        <v>860549</v>
      </c>
      <c r="M9" s="239">
        <v>463933</v>
      </c>
      <c r="N9" s="239"/>
      <c r="O9" s="239">
        <v>25810</v>
      </c>
      <c r="P9" s="239">
        <v>16596</v>
      </c>
      <c r="Q9" s="239"/>
      <c r="R9" s="239">
        <v>31438</v>
      </c>
      <c r="S9" s="248">
        <v>22684</v>
      </c>
      <c r="T9" s="292"/>
    </row>
    <row r="10" spans="1:27" ht="14.4" customHeight="1" x14ac:dyDescent="0.2">
      <c r="A10" s="97" t="s">
        <v>97</v>
      </c>
      <c r="B10" s="107">
        <v>2017</v>
      </c>
      <c r="C10" s="35">
        <v>1019993</v>
      </c>
      <c r="D10" s="36">
        <v>576934</v>
      </c>
      <c r="E10" s="37">
        <v>317070</v>
      </c>
      <c r="F10" s="35">
        <v>31542</v>
      </c>
      <c r="G10" s="35">
        <v>25012</v>
      </c>
      <c r="H10" s="35"/>
      <c r="I10" s="35">
        <v>16865</v>
      </c>
      <c r="J10" s="35">
        <v>18654</v>
      </c>
      <c r="K10" s="35"/>
      <c r="L10" s="35">
        <v>910481</v>
      </c>
      <c r="M10" s="35">
        <v>490310</v>
      </c>
      <c r="N10" s="35"/>
      <c r="O10" s="35">
        <v>27629</v>
      </c>
      <c r="P10" s="35">
        <v>18304</v>
      </c>
      <c r="Q10" s="35"/>
      <c r="R10" s="35">
        <v>33476</v>
      </c>
      <c r="S10" s="36">
        <v>24655</v>
      </c>
      <c r="T10" s="292"/>
    </row>
    <row r="11" spans="1:27" ht="14.4" customHeight="1" x14ac:dyDescent="0.2">
      <c r="A11" s="254" t="s">
        <v>98</v>
      </c>
      <c r="B11" s="252">
        <v>2018</v>
      </c>
      <c r="C11" s="239">
        <v>1051429.969</v>
      </c>
      <c r="D11" s="248">
        <v>606695.83499999996</v>
      </c>
      <c r="E11" s="253">
        <v>316589.5</v>
      </c>
      <c r="F11" s="239">
        <v>31545.002</v>
      </c>
      <c r="G11" s="239">
        <v>25839.113000000001</v>
      </c>
      <c r="H11" s="239"/>
      <c r="I11" s="239">
        <v>18051.258000000002</v>
      </c>
      <c r="J11" s="239">
        <v>20987.113000000001</v>
      </c>
      <c r="K11" s="239"/>
      <c r="L11" s="239">
        <v>941442.02500000002</v>
      </c>
      <c r="M11" s="239">
        <v>516579.14799999999</v>
      </c>
      <c r="N11" s="239"/>
      <c r="O11" s="239">
        <v>24597.309000000001</v>
      </c>
      <c r="P11" s="239">
        <v>16119.32</v>
      </c>
      <c r="Q11" s="239"/>
      <c r="R11" s="239">
        <v>35794.375</v>
      </c>
      <c r="S11" s="248">
        <v>27171.141</v>
      </c>
      <c r="T11" s="292"/>
      <c r="V11" s="35"/>
      <c r="W11" s="35"/>
      <c r="X11" s="35"/>
      <c r="Z11" s="35"/>
    </row>
    <row r="12" spans="1:27" ht="14.4" customHeight="1" x14ac:dyDescent="0.2">
      <c r="A12" s="97" t="s">
        <v>99</v>
      </c>
      <c r="B12" s="107">
        <v>2019</v>
      </c>
      <c r="C12" s="35">
        <v>1000279.876</v>
      </c>
      <c r="D12" s="36">
        <v>588006.00399999996</v>
      </c>
      <c r="E12" s="37">
        <v>311502.00199999998</v>
      </c>
      <c r="F12" s="35">
        <v>28892.276000000002</v>
      </c>
      <c r="G12" s="35">
        <v>24154.066999999999</v>
      </c>
      <c r="H12" s="35"/>
      <c r="I12" s="35">
        <v>17070.63</v>
      </c>
      <c r="J12" s="35">
        <v>20082.521000000001</v>
      </c>
      <c r="K12" s="35"/>
      <c r="L12" s="35">
        <v>895933.41599999997</v>
      </c>
      <c r="M12" s="35">
        <v>501754.4</v>
      </c>
      <c r="N12" s="35"/>
      <c r="O12" s="35">
        <v>23105.728999999999</v>
      </c>
      <c r="P12" s="35">
        <v>14873.380999999999</v>
      </c>
      <c r="Q12" s="35"/>
      <c r="R12" s="35">
        <v>34686.425000000003</v>
      </c>
      <c r="S12" s="36">
        <v>26800.758999999998</v>
      </c>
      <c r="T12" s="292"/>
      <c r="V12" s="35"/>
      <c r="W12" s="35"/>
      <c r="X12" s="35"/>
      <c r="Z12" s="35"/>
    </row>
    <row r="13" spans="1:27" ht="14.4" customHeight="1" x14ac:dyDescent="0.2">
      <c r="A13" s="254" t="s">
        <v>105</v>
      </c>
      <c r="B13" s="252">
        <v>2020</v>
      </c>
      <c r="C13" s="239">
        <v>821467.05700000003</v>
      </c>
      <c r="D13" s="248">
        <v>495104.56200000003</v>
      </c>
      <c r="E13" s="253">
        <v>264450.19400000008</v>
      </c>
      <c r="F13" s="239">
        <v>26164.542999999998</v>
      </c>
      <c r="G13" s="239">
        <v>21754.755000000001</v>
      </c>
      <c r="H13" s="239"/>
      <c r="I13" s="239">
        <v>14353.938999999997</v>
      </c>
      <c r="J13" s="239">
        <v>17202.54</v>
      </c>
      <c r="K13" s="239"/>
      <c r="L13" s="239">
        <v>734824.04999999993</v>
      </c>
      <c r="M13" s="239">
        <v>422624.50099999999</v>
      </c>
      <c r="N13" s="239"/>
      <c r="O13" s="239">
        <v>18788.514999999999</v>
      </c>
      <c r="P13" s="239">
        <v>12005.253000000001</v>
      </c>
      <c r="Q13" s="239"/>
      <c r="R13" s="239">
        <v>27336.01</v>
      </c>
      <c r="S13" s="248">
        <v>21517.512999999999</v>
      </c>
      <c r="T13" s="292"/>
      <c r="V13" s="35"/>
      <c r="W13" s="35"/>
      <c r="X13" s="35"/>
      <c r="Y13" s="345"/>
      <c r="Z13" s="35"/>
      <c r="AA13" s="292"/>
    </row>
    <row r="14" spans="1:27" ht="14.4" customHeight="1" x14ac:dyDescent="0.2">
      <c r="A14" s="97" t="s">
        <v>106</v>
      </c>
      <c r="B14" s="107">
        <v>2021</v>
      </c>
      <c r="C14" s="35">
        <v>904439.85100000002</v>
      </c>
      <c r="D14" s="36">
        <v>570890.647</v>
      </c>
      <c r="E14" s="37">
        <v>287981.29700000002</v>
      </c>
      <c r="F14" s="35">
        <v>31483.05</v>
      </c>
      <c r="G14" s="35">
        <v>27088.670999999998</v>
      </c>
      <c r="H14" s="35"/>
      <c r="I14" s="35">
        <v>17598.400000000001</v>
      </c>
      <c r="J14" s="35">
        <v>21022.350999999999</v>
      </c>
      <c r="K14" s="35"/>
      <c r="L14" s="35">
        <v>798454.75199999998</v>
      </c>
      <c r="M14" s="35">
        <v>479482.72499999998</v>
      </c>
      <c r="N14" s="35"/>
      <c r="O14" s="35">
        <v>22975.565999999999</v>
      </c>
      <c r="P14" s="35">
        <v>15482.843000000001</v>
      </c>
      <c r="Q14" s="35"/>
      <c r="R14" s="35">
        <v>33928.082999999999</v>
      </c>
      <c r="S14" s="36">
        <v>27814.057000000001</v>
      </c>
      <c r="V14" s="345"/>
      <c r="W14" s="35"/>
      <c r="X14" s="35"/>
      <c r="Y14" s="341"/>
      <c r="Z14" s="35"/>
      <c r="AA14" s="178"/>
    </row>
    <row r="15" spans="1:27" ht="14.4" customHeight="1" x14ac:dyDescent="0.2">
      <c r="A15" s="254" t="s">
        <v>107</v>
      </c>
      <c r="B15" s="252">
        <v>2022</v>
      </c>
      <c r="C15" s="239">
        <v>875225.61100000003</v>
      </c>
      <c r="D15" s="248">
        <v>607312.88900000008</v>
      </c>
      <c r="E15" s="253">
        <v>283886.72200000001</v>
      </c>
      <c r="F15" s="239">
        <v>29856.595000000001</v>
      </c>
      <c r="G15" s="239">
        <v>28168.976000000002</v>
      </c>
      <c r="H15" s="239"/>
      <c r="I15" s="239">
        <v>16793.231</v>
      </c>
      <c r="J15" s="239">
        <v>21287.956999999999</v>
      </c>
      <c r="K15" s="239"/>
      <c r="L15" s="239">
        <v>771023.18299999996</v>
      </c>
      <c r="M15" s="239">
        <v>511600.788</v>
      </c>
      <c r="N15" s="239"/>
      <c r="O15" s="239">
        <v>21885.793000000005</v>
      </c>
      <c r="P15" s="239">
        <v>16162.981</v>
      </c>
      <c r="Q15" s="239"/>
      <c r="R15" s="239">
        <v>35666.809000000001</v>
      </c>
      <c r="S15" s="248">
        <v>30092.186999999998</v>
      </c>
      <c r="V15" s="341"/>
      <c r="W15" s="35"/>
      <c r="X15" s="35"/>
      <c r="Y15" s="341"/>
      <c r="Z15" s="35"/>
      <c r="AA15" s="178"/>
    </row>
    <row r="16" spans="1:27" ht="14.4" customHeight="1" x14ac:dyDescent="0.2">
      <c r="A16" s="97" t="s">
        <v>112</v>
      </c>
      <c r="B16" s="107">
        <v>2023</v>
      </c>
      <c r="C16" s="88">
        <v>944994.37099999981</v>
      </c>
      <c r="D16" s="90">
        <v>676323.19999999984</v>
      </c>
      <c r="E16" s="89">
        <v>297012.386</v>
      </c>
      <c r="F16" s="88">
        <v>28163.402999999995</v>
      </c>
      <c r="G16" s="88">
        <v>27766.351999999999</v>
      </c>
      <c r="H16" s="88"/>
      <c r="I16" s="88">
        <v>15784.545999999997</v>
      </c>
      <c r="J16" s="88">
        <v>20628.977000000003</v>
      </c>
      <c r="K16" s="88"/>
      <c r="L16" s="88">
        <v>843231.78599999996</v>
      </c>
      <c r="M16" s="88">
        <v>581542.99600000004</v>
      </c>
      <c r="N16" s="88"/>
      <c r="O16" s="88">
        <v>21676.207999999999</v>
      </c>
      <c r="P16" s="88">
        <v>16653.026999999998</v>
      </c>
      <c r="Q16" s="88"/>
      <c r="R16" s="88">
        <v>36138.428</v>
      </c>
      <c r="S16" s="90">
        <v>29731.848000000002</v>
      </c>
      <c r="V16" s="345"/>
      <c r="W16" s="35"/>
      <c r="X16" s="35"/>
      <c r="Y16" s="341"/>
      <c r="Z16" s="35"/>
      <c r="AA16" s="178"/>
    </row>
    <row r="17" spans="1:37" s="84" customFormat="1" ht="14.4" customHeight="1" x14ac:dyDescent="0.2">
      <c r="A17" s="304" t="s">
        <v>116</v>
      </c>
      <c r="B17" s="322">
        <v>2024</v>
      </c>
      <c r="C17" s="306">
        <v>890005.58000000007</v>
      </c>
      <c r="D17" s="307">
        <v>653212.40800000005</v>
      </c>
      <c r="E17" s="308">
        <v>278422.27900000004</v>
      </c>
      <c r="F17" s="306">
        <v>26338.595999999998</v>
      </c>
      <c r="G17" s="306">
        <v>26734.922000000002</v>
      </c>
      <c r="H17" s="306"/>
      <c r="I17" s="306">
        <v>15121.263000000001</v>
      </c>
      <c r="J17" s="306">
        <v>20079.781999999999</v>
      </c>
      <c r="K17" s="306"/>
      <c r="L17" s="306">
        <v>801812.14000000013</v>
      </c>
      <c r="M17" s="306">
        <v>565944.37400000007</v>
      </c>
      <c r="N17" s="306"/>
      <c r="O17" s="306">
        <v>20257.589</v>
      </c>
      <c r="P17" s="306">
        <v>16330.520999999999</v>
      </c>
      <c r="Q17" s="306"/>
      <c r="R17" s="306">
        <v>26475.991999999998</v>
      </c>
      <c r="S17" s="307">
        <v>24122.808999999997</v>
      </c>
      <c r="T17"/>
      <c r="U17"/>
      <c r="V17" s="345"/>
      <c r="W17" s="35"/>
      <c r="X17" s="35"/>
      <c r="Y17" s="341"/>
      <c r="Z17" s="35"/>
      <c r="AA17" s="178"/>
      <c r="AB17"/>
      <c r="AC17"/>
      <c r="AD17"/>
      <c r="AE17"/>
      <c r="AF17"/>
      <c r="AG17"/>
      <c r="AH17"/>
      <c r="AI17"/>
      <c r="AJ17"/>
      <c r="AK17"/>
    </row>
    <row r="18" spans="1:37" s="102" customFormat="1" ht="14.4" customHeight="1" x14ac:dyDescent="0.2">
      <c r="A18" s="105" t="s">
        <v>118</v>
      </c>
      <c r="B18" s="102">
        <v>2025</v>
      </c>
      <c r="C18" s="88">
        <v>72175.823000000004</v>
      </c>
      <c r="D18" s="90">
        <v>55343.802000000003</v>
      </c>
      <c r="E18" s="89">
        <v>21939.863000000001</v>
      </c>
      <c r="F18" s="88">
        <v>2064.92</v>
      </c>
      <c r="G18" s="88">
        <v>2262.9090000000001</v>
      </c>
      <c r="H18" s="88"/>
      <c r="I18" s="88">
        <v>1242.6690000000001</v>
      </c>
      <c r="J18" s="88">
        <v>1676.002</v>
      </c>
      <c r="K18" s="88"/>
      <c r="L18" s="88">
        <v>64824.93</v>
      </c>
      <c r="M18" s="88">
        <v>47899.569000000003</v>
      </c>
      <c r="N18" s="88"/>
      <c r="O18" s="88">
        <v>1764.175</v>
      </c>
      <c r="P18" s="88">
        <v>1442.924</v>
      </c>
      <c r="Q18" s="88"/>
      <c r="R18" s="88">
        <v>2279.1289999999999</v>
      </c>
      <c r="S18" s="90">
        <v>2062.3980000000001</v>
      </c>
      <c r="T18" s="35"/>
      <c r="U18" s="341"/>
      <c r="V18"/>
      <c r="W18"/>
      <c r="X18" s="345"/>
      <c r="Y18"/>
      <c r="Z18" s="35"/>
      <c r="AA18" s="178"/>
      <c r="AB18"/>
      <c r="AC18"/>
      <c r="AD18"/>
      <c r="AE18"/>
      <c r="AF18"/>
      <c r="AG18"/>
      <c r="AH18"/>
      <c r="AI18"/>
      <c r="AJ18"/>
      <c r="AK18"/>
    </row>
    <row r="19" spans="1:37" s="84" customFormat="1" ht="14.4" customHeight="1" x14ac:dyDescent="0.2">
      <c r="A19" s="93" t="s">
        <v>3</v>
      </c>
      <c r="C19" s="73">
        <v>74291.966</v>
      </c>
      <c r="D19" s="74">
        <v>55870.457999999999</v>
      </c>
      <c r="E19" s="75">
        <v>23122.885999999999</v>
      </c>
      <c r="F19" s="73">
        <v>2112.5390000000002</v>
      </c>
      <c r="G19" s="73">
        <v>2234.797</v>
      </c>
      <c r="H19" s="73"/>
      <c r="I19" s="73">
        <v>1239.1659999999999</v>
      </c>
      <c r="J19" s="73">
        <v>1700.78</v>
      </c>
      <c r="K19" s="73"/>
      <c r="L19" s="73">
        <v>66708.930999999997</v>
      </c>
      <c r="M19" s="73">
        <v>48202.241999999998</v>
      </c>
      <c r="N19" s="73"/>
      <c r="O19" s="73">
        <v>1831.2639999999999</v>
      </c>
      <c r="P19" s="73">
        <v>1534.1780000000001</v>
      </c>
      <c r="Q19" s="73"/>
      <c r="R19" s="73">
        <v>2400.0659999999998</v>
      </c>
      <c r="S19" s="74">
        <v>2198.4609999999998</v>
      </c>
      <c r="T19" s="35"/>
      <c r="U19" s="341"/>
      <c r="V19"/>
      <c r="W19"/>
      <c r="X19" s="345"/>
      <c r="Y19"/>
      <c r="Z19" s="35"/>
      <c r="AA19" s="178"/>
      <c r="AB19"/>
      <c r="AC19"/>
      <c r="AD19"/>
      <c r="AE19"/>
      <c r="AF19"/>
      <c r="AG19"/>
      <c r="AH19"/>
      <c r="AI19"/>
      <c r="AJ19"/>
      <c r="AK19"/>
    </row>
    <row r="20" spans="1:37" s="102" customFormat="1" ht="14.4" customHeight="1" x14ac:dyDescent="0.2">
      <c r="A20" s="105" t="s">
        <v>4</v>
      </c>
      <c r="C20" s="88">
        <v>76083.989000000016</v>
      </c>
      <c r="D20" s="90">
        <v>57407.423999999992</v>
      </c>
      <c r="E20" s="89">
        <v>23576.460999999999</v>
      </c>
      <c r="F20" s="88">
        <v>2195.6579999999999</v>
      </c>
      <c r="G20" s="88">
        <v>2318.4870000000001</v>
      </c>
      <c r="H20" s="88"/>
      <c r="I20" s="88">
        <v>1204.123</v>
      </c>
      <c r="J20" s="88">
        <v>1677.1890000000001</v>
      </c>
      <c r="K20" s="88"/>
      <c r="L20" s="88">
        <v>68516.073000000004</v>
      </c>
      <c r="M20" s="88">
        <v>49669.813999999998</v>
      </c>
      <c r="N20" s="88"/>
      <c r="O20" s="88">
        <v>1788.5730000000001</v>
      </c>
      <c r="P20" s="88">
        <v>1499.912</v>
      </c>
      <c r="Q20" s="88"/>
      <c r="R20" s="88">
        <v>2379.5619999999999</v>
      </c>
      <c r="S20" s="90">
        <v>2242.0219999999999</v>
      </c>
      <c r="T20" s="35"/>
      <c r="U20" s="341"/>
      <c r="V20" s="35"/>
      <c r="W20"/>
      <c r="X20" s="345"/>
      <c r="Y20"/>
      <c r="Z20" s="35"/>
      <c r="AA20" s="178"/>
      <c r="AB20"/>
      <c r="AC20"/>
      <c r="AD20"/>
      <c r="AE20"/>
      <c r="AF20"/>
      <c r="AG20"/>
      <c r="AH20"/>
      <c r="AI20"/>
      <c r="AJ20"/>
      <c r="AK20"/>
    </row>
    <row r="21" spans="1:37" s="313" customFormat="1" ht="14.4" customHeight="1" x14ac:dyDescent="0.2">
      <c r="A21" s="93" t="s">
        <v>5</v>
      </c>
      <c r="B21" s="84"/>
      <c r="C21" s="73">
        <v>72338.183999999994</v>
      </c>
      <c r="D21" s="74">
        <v>55536.627</v>
      </c>
      <c r="E21" s="75">
        <v>23018.159</v>
      </c>
      <c r="F21" s="73">
        <v>2088.5309999999999</v>
      </c>
      <c r="G21" s="73">
        <v>2199.761</v>
      </c>
      <c r="H21" s="73"/>
      <c r="I21" s="73">
        <v>1137.7550000000001</v>
      </c>
      <c r="J21" s="73">
        <v>1610.2339999999999</v>
      </c>
      <c r="K21" s="73"/>
      <c r="L21" s="73">
        <v>65135.951000000001</v>
      </c>
      <c r="M21" s="73">
        <v>48061.345999999998</v>
      </c>
      <c r="N21" s="73"/>
      <c r="O21" s="73">
        <v>1711.81</v>
      </c>
      <c r="P21" s="73">
        <v>1426.9259999999999</v>
      </c>
      <c r="Q21" s="73"/>
      <c r="R21" s="73">
        <v>2264.1370000000002</v>
      </c>
      <c r="S21" s="74">
        <v>2238.36</v>
      </c>
      <c r="T21" s="35"/>
      <c r="U21" s="341"/>
      <c r="V21"/>
      <c r="W21"/>
      <c r="X21" s="345"/>
      <c r="Y21"/>
      <c r="Z21" s="35"/>
      <c r="AA21" s="178"/>
      <c r="AB21"/>
      <c r="AC21"/>
      <c r="AD21"/>
      <c r="AE21"/>
      <c r="AF21"/>
      <c r="AG21"/>
      <c r="AH21" s="92"/>
      <c r="AI21" s="92"/>
      <c r="AJ21" s="92"/>
      <c r="AK21" s="92"/>
    </row>
    <row r="22" spans="1:37" s="315" customFormat="1" ht="14.4" customHeight="1" x14ac:dyDescent="0.2">
      <c r="A22" s="105" t="s">
        <v>6</v>
      </c>
      <c r="B22" s="102"/>
      <c r="C22" s="88">
        <v>69336.284999999989</v>
      </c>
      <c r="D22" s="90">
        <v>53415.557999999997</v>
      </c>
      <c r="E22" s="89">
        <v>21649.75</v>
      </c>
      <c r="F22" s="88">
        <v>2051.6460000000002</v>
      </c>
      <c r="G22" s="88">
        <v>2164.9349999999999</v>
      </c>
      <c r="H22" s="88"/>
      <c r="I22" s="88">
        <v>1062.1769999999999</v>
      </c>
      <c r="J22" s="88">
        <v>1569.818</v>
      </c>
      <c r="K22" s="88"/>
      <c r="L22" s="88">
        <v>62508.377</v>
      </c>
      <c r="M22" s="88">
        <v>46296.625</v>
      </c>
      <c r="N22" s="88"/>
      <c r="O22" s="88">
        <v>1538.4570000000001</v>
      </c>
      <c r="P22" s="88">
        <v>1298.5509999999999</v>
      </c>
      <c r="Q22" s="88"/>
      <c r="R22" s="88">
        <v>2175.6280000000002</v>
      </c>
      <c r="S22" s="90">
        <v>2085.6289999999999</v>
      </c>
      <c r="T22" s="35"/>
      <c r="U22" s="341"/>
      <c r="V22"/>
      <c r="W22"/>
      <c r="X22" s="345"/>
      <c r="Y22" s="346"/>
      <c r="Z22" s="35"/>
      <c r="AA22" s="178"/>
      <c r="AB22"/>
      <c r="AC22"/>
      <c r="AD22"/>
      <c r="AE22"/>
      <c r="AF22"/>
      <c r="AG22"/>
      <c r="AH22" s="92"/>
      <c r="AI22" s="92"/>
      <c r="AJ22" s="92"/>
      <c r="AK22" s="92"/>
    </row>
    <row r="23" spans="1:37" s="313" customFormat="1" ht="14.4" customHeight="1" x14ac:dyDescent="0.2">
      <c r="A23" s="93" t="s">
        <v>7</v>
      </c>
      <c r="B23" s="84"/>
      <c r="C23" s="73">
        <v>76600.564000000013</v>
      </c>
      <c r="D23" s="74">
        <v>58427.417000000001</v>
      </c>
      <c r="E23" s="75">
        <v>24270.911</v>
      </c>
      <c r="F23" s="73">
        <v>2231.1640000000002</v>
      </c>
      <c r="G23" s="73">
        <v>2336.9479999999999</v>
      </c>
      <c r="H23" s="73"/>
      <c r="I23" s="73">
        <v>1142.1379999999999</v>
      </c>
      <c r="J23" s="73">
        <v>1633.8109999999999</v>
      </c>
      <c r="K23" s="73"/>
      <c r="L23" s="73">
        <v>69165.804000000004</v>
      </c>
      <c r="M23" s="73">
        <v>50839.461000000003</v>
      </c>
      <c r="N23" s="73"/>
      <c r="O23" s="73">
        <v>1706.85</v>
      </c>
      <c r="P23" s="73">
        <v>1392.6279999999999</v>
      </c>
      <c r="Q23" s="73"/>
      <c r="R23" s="73">
        <v>2354.6080000000002</v>
      </c>
      <c r="S23" s="74">
        <v>2224.569</v>
      </c>
      <c r="T23" s="35"/>
      <c r="U23" s="341"/>
      <c r="V23"/>
      <c r="W23"/>
      <c r="X23" s="345"/>
      <c r="Y23" s="346"/>
      <c r="Z23" s="35"/>
      <c r="AA23" s="178"/>
      <c r="AB23"/>
      <c r="AC23"/>
      <c r="AD23"/>
      <c r="AE23"/>
      <c r="AF23"/>
      <c r="AG23"/>
      <c r="AH23" s="92"/>
      <c r="AI23" s="92"/>
      <c r="AJ23" s="92"/>
      <c r="AK23" s="92"/>
    </row>
    <row r="24" spans="1:37" s="315" customFormat="1" ht="14.4" customHeight="1" x14ac:dyDescent="0.2">
      <c r="A24" s="105" t="s">
        <v>8</v>
      </c>
      <c r="B24" s="102"/>
      <c r="C24" s="88">
        <v>81945.434999999998</v>
      </c>
      <c r="D24" s="90">
        <v>62800.268000000004</v>
      </c>
      <c r="E24" s="89">
        <v>26065.185000000001</v>
      </c>
      <c r="F24" s="88">
        <v>2374.645</v>
      </c>
      <c r="G24" s="88">
        <v>2532.6669999999999</v>
      </c>
      <c r="H24" s="88"/>
      <c r="I24" s="88">
        <v>1201.559</v>
      </c>
      <c r="J24" s="88">
        <v>1778.04</v>
      </c>
      <c r="K24" s="88"/>
      <c r="L24" s="88">
        <v>74198.157000000007</v>
      </c>
      <c r="M24" s="88">
        <v>54733.029000000002</v>
      </c>
      <c r="N24" s="88"/>
      <c r="O24" s="88">
        <v>1779.4010000000001</v>
      </c>
      <c r="P24" s="88">
        <v>1436.848</v>
      </c>
      <c r="Q24" s="88"/>
      <c r="R24" s="88">
        <v>2391.6729999999998</v>
      </c>
      <c r="S24" s="90">
        <v>2319.6840000000002</v>
      </c>
      <c r="T24"/>
      <c r="U24" s="341"/>
      <c r="V24"/>
      <c r="W24"/>
      <c r="X24" s="345"/>
      <c r="Y24" s="346"/>
      <c r="Z24" s="35"/>
      <c r="AA24" s="178"/>
      <c r="AB24"/>
      <c r="AC24"/>
      <c r="AD24"/>
      <c r="AE24"/>
      <c r="AF24"/>
      <c r="AG24"/>
      <c r="AH24" s="92"/>
      <c r="AI24" s="92"/>
      <c r="AJ24" s="92"/>
      <c r="AK24" s="92"/>
    </row>
    <row r="25" spans="1:37" s="313" customFormat="1" ht="14.4" customHeight="1" x14ac:dyDescent="0.2">
      <c r="A25" s="93" t="s">
        <v>9</v>
      </c>
      <c r="B25" s="84"/>
      <c r="C25" s="73">
        <v>57819.656999999999</v>
      </c>
      <c r="D25" s="74">
        <v>44684.289000000004</v>
      </c>
      <c r="E25" s="75">
        <v>17527.748</v>
      </c>
      <c r="F25" s="73">
        <v>1869.5940000000001</v>
      </c>
      <c r="G25" s="73">
        <v>1974.489</v>
      </c>
      <c r="H25" s="73"/>
      <c r="I25" s="73">
        <v>974.255</v>
      </c>
      <c r="J25" s="73">
        <v>1504.6690000000001</v>
      </c>
      <c r="K25" s="73"/>
      <c r="L25" s="73">
        <v>52069.161999999997</v>
      </c>
      <c r="M25" s="73">
        <v>38494.563999999998</v>
      </c>
      <c r="N25" s="73"/>
      <c r="O25" s="73">
        <v>1182.0630000000001</v>
      </c>
      <c r="P25" s="73">
        <v>975.30499999999995</v>
      </c>
      <c r="Q25" s="73"/>
      <c r="R25" s="73">
        <v>1724.5830000000001</v>
      </c>
      <c r="S25" s="74">
        <v>1735.2619999999999</v>
      </c>
      <c r="T25"/>
      <c r="U25" s="341"/>
      <c r="V25"/>
      <c r="W25"/>
      <c r="X25" s="345"/>
      <c r="Y25"/>
      <c r="Z25" s="35"/>
      <c r="AA25" s="178"/>
      <c r="AB25"/>
      <c r="AC25"/>
      <c r="AD25"/>
      <c r="AE25"/>
      <c r="AF25"/>
      <c r="AG25"/>
      <c r="AH25" s="92"/>
      <c r="AI25" s="92"/>
      <c r="AJ25" s="92"/>
      <c r="AK25" s="92"/>
    </row>
    <row r="26" spans="1:37" s="315" customFormat="1" ht="14.4" customHeight="1" x14ac:dyDescent="0.2">
      <c r="A26" s="105" t="s">
        <v>10</v>
      </c>
      <c r="B26" s="102"/>
      <c r="C26" s="88">
        <v>78388.760000000009</v>
      </c>
      <c r="D26" s="90">
        <v>59523.637000000002</v>
      </c>
      <c r="E26" s="89">
        <v>25219.234</v>
      </c>
      <c r="F26" s="88">
        <v>2296.7730000000001</v>
      </c>
      <c r="G26" s="88">
        <v>2453.87</v>
      </c>
      <c r="H26" s="88"/>
      <c r="I26" s="88">
        <v>1263.8610000000001</v>
      </c>
      <c r="J26" s="88">
        <v>1804.9829999999999</v>
      </c>
      <c r="K26" s="88"/>
      <c r="L26" s="88">
        <v>70988.619000000006</v>
      </c>
      <c r="M26" s="88">
        <v>51744.000999999997</v>
      </c>
      <c r="N26" s="88"/>
      <c r="O26" s="88">
        <v>1668.6690000000001</v>
      </c>
      <c r="P26" s="88">
        <v>1389.2429999999999</v>
      </c>
      <c r="Q26" s="88"/>
      <c r="R26" s="88">
        <v>2170.8380000000002</v>
      </c>
      <c r="S26" s="90">
        <v>2131.54</v>
      </c>
      <c r="T26"/>
      <c r="U26" s="341"/>
      <c r="V26"/>
      <c r="W26"/>
      <c r="X26" s="345"/>
      <c r="Y26"/>
      <c r="Z26" s="35"/>
      <c r="AA26" s="178"/>
      <c r="AB26"/>
      <c r="AC26"/>
      <c r="AD26"/>
      <c r="AE26"/>
      <c r="AF26"/>
      <c r="AG26"/>
      <c r="AH26" s="92"/>
      <c r="AI26" s="92"/>
      <c r="AJ26" s="92"/>
      <c r="AK26" s="92"/>
    </row>
    <row r="27" spans="1:37" s="313" customFormat="1" ht="14.4" customHeight="1" x14ac:dyDescent="0.2">
      <c r="A27" s="93" t="s">
        <v>11</v>
      </c>
      <c r="B27" s="84"/>
      <c r="C27" s="73">
        <v>82873.582000000009</v>
      </c>
      <c r="D27" s="74">
        <v>62612.777999999998</v>
      </c>
      <c r="E27" s="75">
        <v>26222.87</v>
      </c>
      <c r="F27" s="73">
        <v>2438.0050000000001</v>
      </c>
      <c r="G27" s="73">
        <v>2539.127</v>
      </c>
      <c r="H27" s="73"/>
      <c r="I27" s="73">
        <v>1338.3150000000001</v>
      </c>
      <c r="J27" s="73">
        <v>1910.463</v>
      </c>
      <c r="K27" s="73"/>
      <c r="L27" s="73">
        <v>74808.883000000002</v>
      </c>
      <c r="M27" s="73">
        <v>54286.735999999997</v>
      </c>
      <c r="N27" s="73"/>
      <c r="O27" s="73">
        <v>1969.7090000000001</v>
      </c>
      <c r="P27" s="73">
        <v>1621.1679999999999</v>
      </c>
      <c r="Q27" s="73"/>
      <c r="R27" s="73">
        <v>2318.67</v>
      </c>
      <c r="S27" s="74">
        <v>2255.2840000000001</v>
      </c>
      <c r="T27"/>
      <c r="U27" s="341"/>
      <c r="V27"/>
      <c r="W27" s="35"/>
      <c r="X27" s="345"/>
      <c r="Y27"/>
      <c r="Z27" s="35"/>
      <c r="AA27" s="178"/>
      <c r="AB27"/>
      <c r="AC27"/>
      <c r="AD27"/>
      <c r="AE27"/>
      <c r="AF27"/>
      <c r="AG27"/>
      <c r="AH27" s="92"/>
      <c r="AI27" s="92"/>
      <c r="AJ27" s="92"/>
      <c r="AK27" s="92"/>
    </row>
    <row r="28" spans="1:37" s="315" customFormat="1" ht="14.4" customHeight="1" x14ac:dyDescent="0.2">
      <c r="A28" s="105" t="s">
        <v>12</v>
      </c>
      <c r="B28" s="102"/>
      <c r="C28" s="88">
        <v>72750.628999999986</v>
      </c>
      <c r="D28" s="90">
        <v>55115.607000000004</v>
      </c>
      <c r="E28" s="89">
        <v>21931.85</v>
      </c>
      <c r="F28" s="88">
        <v>2196.9270000000001</v>
      </c>
      <c r="G28" s="88">
        <v>2385.9450000000002</v>
      </c>
      <c r="H28" s="88"/>
      <c r="I28" s="88">
        <v>1188.2439999999999</v>
      </c>
      <c r="J28" s="88">
        <v>1786.9079999999999</v>
      </c>
      <c r="K28" s="88"/>
      <c r="L28" s="88">
        <v>65204.970999999998</v>
      </c>
      <c r="M28" s="88">
        <v>47123.178999999996</v>
      </c>
      <c r="N28" s="88"/>
      <c r="O28" s="88">
        <v>1782.8969999999999</v>
      </c>
      <c r="P28" s="88">
        <v>1518.703</v>
      </c>
      <c r="Q28" s="88"/>
      <c r="R28" s="88">
        <v>2377.59</v>
      </c>
      <c r="S28" s="90">
        <v>2300.8719999999998</v>
      </c>
      <c r="T28" s="346"/>
      <c r="U28" s="341"/>
      <c r="V28"/>
      <c r="W28"/>
      <c r="X28" s="345"/>
      <c r="Y28"/>
      <c r="Z28" s="35"/>
      <c r="AA28" s="178"/>
      <c r="AB28"/>
      <c r="AC28"/>
      <c r="AD28"/>
      <c r="AE28"/>
      <c r="AF28"/>
      <c r="AG28"/>
      <c r="AH28" s="92"/>
      <c r="AI28" s="92"/>
      <c r="AJ28" s="92"/>
      <c r="AK28" s="92"/>
    </row>
    <row r="29" spans="1:37" s="313" customFormat="1" ht="14.4" customHeight="1" x14ac:dyDescent="0.2">
      <c r="A29" s="93" t="s">
        <v>13</v>
      </c>
      <c r="B29" s="84"/>
      <c r="C29" s="73">
        <v>70189.434999999998</v>
      </c>
      <c r="D29" s="74">
        <v>53810.093000000001</v>
      </c>
      <c r="E29" s="75">
        <v>21552.776999999998</v>
      </c>
      <c r="F29" s="73">
        <v>2124.7199999999998</v>
      </c>
      <c r="G29" s="73">
        <v>2218.5410000000002</v>
      </c>
      <c r="H29" s="73"/>
      <c r="I29" s="73">
        <v>1136.48</v>
      </c>
      <c r="J29" s="73">
        <v>1665.068</v>
      </c>
      <c r="K29" s="73"/>
      <c r="L29" s="73">
        <v>63161.49</v>
      </c>
      <c r="M29" s="73">
        <v>46394.262000000002</v>
      </c>
      <c r="N29" s="73"/>
      <c r="O29" s="73">
        <v>1645.348</v>
      </c>
      <c r="P29" s="73">
        <v>1410.057</v>
      </c>
      <c r="Q29" s="73"/>
      <c r="R29" s="73">
        <v>2121.3969999999999</v>
      </c>
      <c r="S29" s="74">
        <v>2122.165</v>
      </c>
      <c r="T29"/>
      <c r="U29" s="341"/>
      <c r="V29"/>
      <c r="W29"/>
      <c r="X29" s="345"/>
      <c r="Y29"/>
      <c r="Z29" s="35"/>
      <c r="AA29" s="178"/>
      <c r="AB29"/>
      <c r="AC29"/>
      <c r="AD29"/>
      <c r="AE29"/>
      <c r="AF29"/>
      <c r="AG29"/>
      <c r="AH29" s="92"/>
      <c r="AI29" s="92"/>
      <c r="AJ29" s="92"/>
      <c r="AK29" s="92"/>
    </row>
    <row r="30" spans="1:37" s="92" customFormat="1" ht="14.4" customHeight="1" x14ac:dyDescent="0.2">
      <c r="A30" s="140" t="s">
        <v>16</v>
      </c>
      <c r="B30" s="38"/>
      <c r="C30" s="81">
        <f>SUM(C18:C29)</f>
        <v>884794.30899999989</v>
      </c>
      <c r="D30" s="82">
        <f>SUM(D18:D29)</f>
        <v>674547.95799999998</v>
      </c>
      <c r="E30" s="83">
        <f>SUM(E18:E29)</f>
        <v>276097.69399999996</v>
      </c>
      <c r="F30" s="81">
        <f>SUM(F18:F29)</f>
        <v>26045.122000000007</v>
      </c>
      <c r="G30" s="81">
        <f>SUM(G18:G29)</f>
        <v>27622.475999999999</v>
      </c>
      <c r="H30" s="81"/>
      <c r="I30" s="81">
        <f>SUM(I18:I29)</f>
        <v>14130.742</v>
      </c>
      <c r="J30" s="81">
        <f>SUM(J18:J29)</f>
        <v>20317.965</v>
      </c>
      <c r="K30" s="81"/>
      <c r="L30" s="81">
        <f>SUM(L18:L29)</f>
        <v>797291.348</v>
      </c>
      <c r="M30" s="81">
        <f>SUM(M18:M29)</f>
        <v>583744.82799999986</v>
      </c>
      <c r="N30" s="81"/>
      <c r="O30" s="81">
        <f>SUM(O18:O29)</f>
        <v>20369.216</v>
      </c>
      <c r="P30" s="81">
        <f>SUM(P18:P29)</f>
        <v>16946.442999999999</v>
      </c>
      <c r="Q30" s="81"/>
      <c r="R30" s="81">
        <f>SUM(R18:R29)</f>
        <v>26957.881000000001</v>
      </c>
      <c r="S30" s="82">
        <f>SUM(S18:S29)</f>
        <v>25916.245999999999</v>
      </c>
      <c r="T30"/>
      <c r="U30" s="341"/>
      <c r="V30"/>
      <c r="W30"/>
      <c r="X30" s="345"/>
      <c r="Y30"/>
      <c r="Z30" s="35"/>
      <c r="AA30" s="178"/>
      <c r="AB30"/>
      <c r="AC30"/>
      <c r="AD30"/>
      <c r="AE30"/>
      <c r="AF30"/>
      <c r="AG30"/>
    </row>
    <row r="31" spans="1:37" s="92" customFormat="1" ht="14.4" customHeight="1" x14ac:dyDescent="0.2">
      <c r="A31" s="100" t="s">
        <v>65</v>
      </c>
      <c r="B31"/>
      <c r="C31" s="35">
        <f>C17</f>
        <v>890005.58000000007</v>
      </c>
      <c r="D31" s="35">
        <f>D17</f>
        <v>653212.40800000005</v>
      </c>
      <c r="E31" s="37">
        <f>E17</f>
        <v>278422.27900000004</v>
      </c>
      <c r="F31" s="35">
        <f>F17</f>
        <v>26338.595999999998</v>
      </c>
      <c r="G31" s="35">
        <f>G17</f>
        <v>26734.922000000002</v>
      </c>
      <c r="H31" s="35"/>
      <c r="I31" s="35">
        <f>I17</f>
        <v>15121.263000000001</v>
      </c>
      <c r="J31" s="35">
        <f>J17</f>
        <v>20079.781999999999</v>
      </c>
      <c r="K31" s="35"/>
      <c r="L31" s="35">
        <f>L17</f>
        <v>801812.14000000013</v>
      </c>
      <c r="M31" s="35">
        <f>M17</f>
        <v>565944.37400000007</v>
      </c>
      <c r="N31" s="35"/>
      <c r="O31" s="35">
        <f>O17</f>
        <v>20257.589</v>
      </c>
      <c r="P31" s="35">
        <f>P17</f>
        <v>16330.520999999999</v>
      </c>
      <c r="Q31" s="35"/>
      <c r="R31" s="35">
        <f>R17</f>
        <v>26475.991999999998</v>
      </c>
      <c r="S31" s="36">
        <f>S17</f>
        <v>24122.808999999997</v>
      </c>
      <c r="U31"/>
      <c r="V31" s="35"/>
      <c r="W31"/>
      <c r="X31" s="345"/>
      <c r="Y31"/>
      <c r="Z31" s="35"/>
      <c r="AA31" s="35"/>
      <c r="AB31"/>
      <c r="AC31"/>
      <c r="AD31"/>
      <c r="AE31"/>
      <c r="AF31"/>
      <c r="AG31"/>
    </row>
    <row r="32" spans="1:37" s="92" customFormat="1" ht="14.4" customHeight="1" x14ac:dyDescent="0.2">
      <c r="A32" s="140" t="s">
        <v>48</v>
      </c>
      <c r="B32" s="38"/>
      <c r="C32" s="10">
        <v>1</v>
      </c>
      <c r="D32" s="11">
        <v>1</v>
      </c>
      <c r="E32" s="12">
        <f>E30/$C$30</f>
        <v>0.31204732127181889</v>
      </c>
      <c r="F32" s="10">
        <f>F30/$C$30</f>
        <v>2.9436357959214687E-2</v>
      </c>
      <c r="G32" s="10">
        <f>G30/$D$30</f>
        <v>4.0949610287012383E-2</v>
      </c>
      <c r="H32" s="38"/>
      <c r="I32" s="10">
        <f>I30/$C$30</f>
        <v>1.5970651999299874E-2</v>
      </c>
      <c r="J32" s="10">
        <f>J30/$D$30</f>
        <v>3.0120860583792621E-2</v>
      </c>
      <c r="K32" s="38"/>
      <c r="L32" s="10">
        <f>L30/$C$30</f>
        <v>0.90110361231991165</v>
      </c>
      <c r="M32" s="10">
        <f>M30/$D$30</f>
        <v>0.86538669501094223</v>
      </c>
      <c r="N32" s="38"/>
      <c r="O32" s="10">
        <f>O30/$C$30</f>
        <v>2.3021413895644761E-2</v>
      </c>
      <c r="P32" s="10">
        <f>P30/$D$30</f>
        <v>2.5122665926149017E-2</v>
      </c>
      <c r="Q32" s="38"/>
      <c r="R32" s="10">
        <f>R30/$C$30</f>
        <v>3.046796382592918E-2</v>
      </c>
      <c r="S32" s="11">
        <f>S30/$D$30</f>
        <v>3.8420168192103546E-2</v>
      </c>
      <c r="U32"/>
      <c r="V32"/>
      <c r="W32" s="292"/>
      <c r="X32" s="345"/>
      <c r="Y32"/>
      <c r="Z32" s="35"/>
      <c r="AA32" s="35"/>
      <c r="AB32"/>
      <c r="AC32"/>
      <c r="AD32"/>
      <c r="AE32"/>
      <c r="AF32"/>
      <c r="AG32"/>
    </row>
    <row r="33" spans="1:43" ht="14.4" customHeight="1" x14ac:dyDescent="0.2">
      <c r="A33" s="127" t="s">
        <v>15</v>
      </c>
      <c r="B33" s="128"/>
      <c r="C33" s="39">
        <f>C30/C31</f>
        <v>0.99414467603675005</v>
      </c>
      <c r="D33" s="40">
        <f>D30/D31</f>
        <v>1.0326624995770135</v>
      </c>
      <c r="E33" s="41">
        <f>E30/E31</f>
        <v>0.99165086569814309</v>
      </c>
      <c r="F33" s="39">
        <f>F30/F31</f>
        <v>0.9888576445001096</v>
      </c>
      <c r="G33" s="39">
        <f>G30/G31</f>
        <v>1.0331983014575468</v>
      </c>
      <c r="H33" s="39"/>
      <c r="I33" s="39">
        <f>I30/I31</f>
        <v>0.93449482361360947</v>
      </c>
      <c r="J33" s="39">
        <f>J30/J31</f>
        <v>1.0118618319661041</v>
      </c>
      <c r="K33" s="39"/>
      <c r="L33" s="39">
        <f>L30/L31</f>
        <v>0.99436178155147392</v>
      </c>
      <c r="M33" s="39">
        <f>M30/M31</f>
        <v>1.0314526565114326</v>
      </c>
      <c r="N33" s="39"/>
      <c r="O33" s="39">
        <f>O30/O31</f>
        <v>1.0055103793447484</v>
      </c>
      <c r="P33" s="39">
        <f>P30/P31</f>
        <v>1.0377160042842479</v>
      </c>
      <c r="Q33" s="39"/>
      <c r="R33" s="39">
        <f>R30/R31</f>
        <v>1.0182009799670586</v>
      </c>
      <c r="S33" s="40">
        <f>S30/S31</f>
        <v>1.0743461095264653</v>
      </c>
      <c r="X33" s="345"/>
      <c r="Z33" s="35"/>
      <c r="AA33" s="35"/>
    </row>
    <row r="34" spans="1:43" ht="14.4" customHeight="1" x14ac:dyDescent="0.2">
      <c r="A34" s="93" t="s">
        <v>119</v>
      </c>
      <c r="B34" s="84">
        <v>2026</v>
      </c>
      <c r="C34" s="73">
        <f>F34+I34+L34+O34+R34</f>
        <v>70523.523000000001</v>
      </c>
      <c r="D34" s="74">
        <f>G34+J34+M34+P34+S34</f>
        <v>54172.101999999999</v>
      </c>
      <c r="E34" s="75">
        <v>21564.13</v>
      </c>
      <c r="F34" s="73">
        <v>2023.5350000000001</v>
      </c>
      <c r="G34" s="73">
        <v>2101.652</v>
      </c>
      <c r="H34" s="73"/>
      <c r="I34" s="73">
        <v>1085.8710000000001</v>
      </c>
      <c r="J34" s="73">
        <v>1634.2550000000001</v>
      </c>
      <c r="K34" s="73"/>
      <c r="L34" s="73">
        <v>63477.838000000003</v>
      </c>
      <c r="M34" s="73">
        <v>46915.252999999997</v>
      </c>
      <c r="N34" s="73"/>
      <c r="O34" s="73">
        <v>1670.6310000000001</v>
      </c>
      <c r="P34" s="73">
        <v>1372.498</v>
      </c>
      <c r="Q34" s="73"/>
      <c r="R34" s="73">
        <v>2265.6480000000001</v>
      </c>
      <c r="S34" s="381">
        <v>2148.444</v>
      </c>
      <c r="U34" s="35"/>
      <c r="X34" s="345"/>
      <c r="Z34" s="35"/>
      <c r="AA34" s="35"/>
    </row>
    <row r="35" spans="1:43" ht="14.4" customHeight="1" x14ac:dyDescent="0.2">
      <c r="A35" s="97" t="s">
        <v>3</v>
      </c>
      <c r="C35" s="35">
        <f t="shared" ref="C35:C42" si="0">F35+I35+L35+O35+R35</f>
        <v>74785.502999999997</v>
      </c>
      <c r="D35" s="36">
        <f t="shared" ref="D35:D41" si="1">G35+J35+M35+P35+S35</f>
        <v>57822.55</v>
      </c>
      <c r="E35" s="37">
        <v>22755.964</v>
      </c>
      <c r="F35" s="35">
        <v>2166.8679999999999</v>
      </c>
      <c r="G35" s="35">
        <v>2216.7359999999999</v>
      </c>
      <c r="H35" s="35"/>
      <c r="I35" s="35">
        <v>1177.163</v>
      </c>
      <c r="J35" s="35">
        <v>1742.077</v>
      </c>
      <c r="K35" s="35"/>
      <c r="L35" s="35">
        <v>67508.491999999998</v>
      </c>
      <c r="M35" s="35">
        <v>50030.712</v>
      </c>
      <c r="N35" s="35"/>
      <c r="O35" s="35">
        <v>1617.51</v>
      </c>
      <c r="P35" s="35">
        <v>1396.671</v>
      </c>
      <c r="Q35" s="35"/>
      <c r="R35" s="35">
        <v>2315.4699999999998</v>
      </c>
      <c r="S35" s="36">
        <v>2436.3539999999998</v>
      </c>
      <c r="U35" s="35"/>
      <c r="X35" s="345"/>
      <c r="AA35" s="35"/>
    </row>
    <row r="36" spans="1:43" ht="14.4" customHeight="1" x14ac:dyDescent="0.2">
      <c r="A36" s="93" t="s">
        <v>4</v>
      </c>
      <c r="B36" s="84"/>
      <c r="C36" s="73">
        <f t="shared" si="0"/>
        <v>81255.635999999999</v>
      </c>
      <c r="D36" s="74">
        <f>G36+J36+M36+P36+S36</f>
        <v>62438.27199999999</v>
      </c>
      <c r="E36" s="75">
        <v>25181.59</v>
      </c>
      <c r="F36" s="73">
        <v>2249.1370000000002</v>
      </c>
      <c r="G36" s="73">
        <v>2318.674</v>
      </c>
      <c r="H36" s="73"/>
      <c r="I36" s="73">
        <v>1234.056</v>
      </c>
      <c r="J36" s="73">
        <v>1820.606</v>
      </c>
      <c r="K36" s="73"/>
      <c r="L36" s="73">
        <v>73581.491999999998</v>
      </c>
      <c r="M36" s="73">
        <v>54446.377999999997</v>
      </c>
      <c r="N36" s="73"/>
      <c r="O36" s="73">
        <v>1671.5609999999999</v>
      </c>
      <c r="P36" s="73">
        <v>1396.1110000000001</v>
      </c>
      <c r="Q36" s="73"/>
      <c r="R36" s="73">
        <v>2519.39</v>
      </c>
      <c r="S36" s="74">
        <v>2456.5030000000002</v>
      </c>
      <c r="X36" s="345"/>
      <c r="Z36" s="35"/>
      <c r="AA36" s="35"/>
    </row>
    <row r="37" spans="1:43" ht="14.4" customHeight="1" x14ac:dyDescent="0.2">
      <c r="A37" s="105" t="s">
        <v>5</v>
      </c>
      <c r="B37" s="102"/>
      <c r="C37" s="88">
        <f t="shared" ref="C37" si="2">F37+I37+L37+O37+R37</f>
        <v>76046.84</v>
      </c>
      <c r="D37" s="90">
        <f>G37+J37+M37+P37+S37</f>
        <v>60067.79</v>
      </c>
      <c r="E37" s="89">
        <v>24043.188999999998</v>
      </c>
      <c r="F37" s="379">
        <v>2223.0680000000002</v>
      </c>
      <c r="G37" s="379">
        <v>2382.6909999999998</v>
      </c>
      <c r="H37" s="380"/>
      <c r="I37" s="379">
        <v>1257.828</v>
      </c>
      <c r="J37" s="379">
        <v>1931.9069999999999</v>
      </c>
      <c r="K37" s="380"/>
      <c r="L37" s="379">
        <v>68498.888999999996</v>
      </c>
      <c r="M37" s="379">
        <v>51915.383999999998</v>
      </c>
      <c r="N37" s="380"/>
      <c r="O37" s="379">
        <v>1603.338</v>
      </c>
      <c r="P37" s="379">
        <v>1387.097</v>
      </c>
      <c r="Q37" s="380"/>
      <c r="R37" s="379">
        <v>2463.7170000000001</v>
      </c>
      <c r="S37" s="382">
        <v>2450.7109999999998</v>
      </c>
      <c r="X37" s="345"/>
      <c r="Z37" s="35"/>
      <c r="AA37" s="35"/>
    </row>
    <row r="38" spans="1:43" ht="14.4" customHeight="1" x14ac:dyDescent="0.2">
      <c r="A38" s="93" t="s">
        <v>6</v>
      </c>
      <c r="B38" s="84"/>
      <c r="C38" s="73">
        <f t="shared" si="0"/>
        <v>67571.478000000003</v>
      </c>
      <c r="D38" s="74">
        <f>G38+J38+M38+P38+S38</f>
        <v>53275.233</v>
      </c>
      <c r="E38" s="75">
        <v>20751.300999999999</v>
      </c>
      <c r="F38" s="73">
        <v>2024.68</v>
      </c>
      <c r="G38" s="73">
        <v>2143.4140000000002</v>
      </c>
      <c r="H38" s="73"/>
      <c r="I38" s="73">
        <v>1112.116</v>
      </c>
      <c r="J38" s="73">
        <v>1737.6489999999999</v>
      </c>
      <c r="K38" s="73"/>
      <c r="L38" s="73">
        <v>60631.493999999999</v>
      </c>
      <c r="M38" s="73">
        <v>45854.906999999999</v>
      </c>
      <c r="N38" s="73"/>
      <c r="O38" s="73">
        <v>1475.35</v>
      </c>
      <c r="P38" s="73">
        <v>1238.3330000000001</v>
      </c>
      <c r="Q38" s="73"/>
      <c r="R38" s="73">
        <v>2327.8380000000002</v>
      </c>
      <c r="S38" s="74">
        <v>2300.9299999999998</v>
      </c>
      <c r="X38" s="345"/>
      <c r="Z38" s="35"/>
      <c r="AA38" s="35"/>
    </row>
    <row r="39" spans="1:43" ht="14.4" customHeight="1" x14ac:dyDescent="0.2">
      <c r="A39" s="97" t="s">
        <v>7</v>
      </c>
      <c r="C39" s="35">
        <f t="shared" si="0"/>
        <v>78206.161999999982</v>
      </c>
      <c r="D39" s="36">
        <f>G39+J39+M39+P39+S39</f>
        <v>62510.936000000002</v>
      </c>
      <c r="E39" s="37">
        <v>23971.901000000002</v>
      </c>
      <c r="F39" s="343">
        <v>2325.6039999999998</v>
      </c>
      <c r="G39" s="343">
        <v>2538.9059999999999</v>
      </c>
      <c r="H39" s="35"/>
      <c r="I39" s="368">
        <v>1307.3340000000001</v>
      </c>
      <c r="J39" s="368">
        <v>2034.1</v>
      </c>
      <c r="K39" s="35"/>
      <c r="L39" s="368">
        <v>70235.357999999993</v>
      </c>
      <c r="M39" s="368">
        <v>53675.714999999997</v>
      </c>
      <c r="N39" s="35"/>
      <c r="O39" s="35">
        <v>1758.0060000000001</v>
      </c>
      <c r="P39" s="35">
        <v>1562.434</v>
      </c>
      <c r="Q39" s="35"/>
      <c r="R39" s="35">
        <v>2579.86</v>
      </c>
      <c r="S39" s="36">
        <v>2699.7809999999999</v>
      </c>
      <c r="V39" s="35"/>
      <c r="W39" s="346"/>
      <c r="X39" s="345"/>
      <c r="Z39" s="35"/>
      <c r="AA39" s="35"/>
    </row>
    <row r="40" spans="1:43" ht="14.4" customHeight="1" x14ac:dyDescent="0.2">
      <c r="A40" s="93" t="s">
        <v>8</v>
      </c>
      <c r="B40" s="84"/>
      <c r="C40" s="73">
        <f t="shared" si="0"/>
        <v>84086.722999999998</v>
      </c>
      <c r="D40" s="74">
        <f>G40+J40+M40+P40+S40</f>
        <v>68902.031999999992</v>
      </c>
      <c r="E40" s="75">
        <v>26034.548999999999</v>
      </c>
      <c r="F40" s="73">
        <v>2387.0320000000002</v>
      </c>
      <c r="G40" s="73">
        <v>2637.7429999999999</v>
      </c>
      <c r="H40" s="73"/>
      <c r="I40" s="73">
        <v>1363.357</v>
      </c>
      <c r="J40" s="73">
        <v>2203.5680000000002</v>
      </c>
      <c r="K40" s="73"/>
      <c r="L40" s="73">
        <v>75851.847999999998</v>
      </c>
      <c r="M40" s="73">
        <v>59571.856</v>
      </c>
      <c r="N40" s="73"/>
      <c r="O40" s="73">
        <v>1764.519</v>
      </c>
      <c r="P40" s="73">
        <v>1593.146</v>
      </c>
      <c r="Q40" s="73"/>
      <c r="R40" s="73">
        <v>2719.9670000000001</v>
      </c>
      <c r="S40" s="74">
        <v>2895.7190000000001</v>
      </c>
      <c r="V40" s="35"/>
      <c r="X40" s="345"/>
      <c r="Y40" s="144"/>
    </row>
    <row r="41" spans="1:43" ht="14.4" customHeight="1" x14ac:dyDescent="0.2">
      <c r="A41" s="97" t="s">
        <v>9</v>
      </c>
      <c r="C41" s="35">
        <f t="shared" si="0"/>
        <v>60299.108</v>
      </c>
      <c r="D41" s="36">
        <f t="shared" si="1"/>
        <v>49485.583999999995</v>
      </c>
      <c r="E41" s="37">
        <v>19011.82</v>
      </c>
      <c r="F41" s="35">
        <v>1669.0219999999999</v>
      </c>
      <c r="G41" s="35">
        <v>1592.6279999999999</v>
      </c>
      <c r="H41" s="35"/>
      <c r="I41" s="178">
        <v>862.23599999999999</v>
      </c>
      <c r="J41" s="178">
        <v>1340.1369999999999</v>
      </c>
      <c r="K41" s="35"/>
      <c r="L41" s="178">
        <v>54727.819000000003</v>
      </c>
      <c r="M41" s="178">
        <v>43540.057999999997</v>
      </c>
      <c r="N41" s="35"/>
      <c r="O41" s="178">
        <v>1188.0239999999999</v>
      </c>
      <c r="P41" s="178">
        <v>1069.6859999999999</v>
      </c>
      <c r="Q41" s="35"/>
      <c r="R41" s="178">
        <v>1852.0070000000001</v>
      </c>
      <c r="S41" s="383">
        <v>1943.075</v>
      </c>
      <c r="X41" s="345"/>
    </row>
    <row r="42" spans="1:43" ht="14.4" customHeight="1" x14ac:dyDescent="0.2">
      <c r="A42" s="93" t="s">
        <v>10</v>
      </c>
      <c r="B42" s="84"/>
      <c r="C42" s="73">
        <f t="shared" si="0"/>
        <v>0</v>
      </c>
      <c r="D42" s="74">
        <f t="shared" ref="C42:D43" si="3">G42+J42+M42+P42+S42</f>
        <v>0</v>
      </c>
      <c r="E42" s="75"/>
      <c r="F42" s="73"/>
      <c r="G42" s="73"/>
      <c r="H42" s="344"/>
      <c r="I42" s="73"/>
      <c r="J42" s="73"/>
      <c r="K42" s="344"/>
      <c r="L42" s="73"/>
      <c r="M42" s="73"/>
      <c r="N42" s="344"/>
      <c r="O42" s="73"/>
      <c r="P42" s="73"/>
      <c r="Q42" s="73"/>
      <c r="R42" s="73"/>
      <c r="S42" s="74"/>
      <c r="W42" s="35"/>
      <c r="X42" s="345"/>
    </row>
    <row r="43" spans="1:43" ht="14.4" customHeight="1" x14ac:dyDescent="0.2">
      <c r="A43" s="97" t="s">
        <v>11</v>
      </c>
      <c r="C43" s="369">
        <f t="shared" si="3"/>
        <v>0</v>
      </c>
      <c r="D43" s="370">
        <f t="shared" si="3"/>
        <v>0</v>
      </c>
      <c r="E43" s="371"/>
      <c r="F43" s="368"/>
      <c r="G43" s="368"/>
      <c r="H43" s="369"/>
      <c r="I43" s="368"/>
      <c r="J43" s="368"/>
      <c r="K43" s="369"/>
      <c r="L43" s="368"/>
      <c r="M43" s="368"/>
      <c r="N43" s="369"/>
      <c r="O43" s="368"/>
      <c r="P43" s="368"/>
      <c r="Q43" s="369"/>
      <c r="R43" s="368"/>
      <c r="S43" s="384"/>
      <c r="X43" s="345"/>
    </row>
    <row r="44" spans="1:43" ht="14.4" customHeight="1" x14ac:dyDescent="0.2">
      <c r="A44" s="93" t="s">
        <v>12</v>
      </c>
      <c r="B44" s="84"/>
      <c r="C44" s="73">
        <f>F44+I44+L44+O44+R44</f>
        <v>0</v>
      </c>
      <c r="D44" s="74">
        <f>G44+J44+M44+P44+S44</f>
        <v>0</v>
      </c>
      <c r="E44" s="75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4"/>
    </row>
    <row r="45" spans="1:43" s="102" customFormat="1" ht="14.4" customHeight="1" x14ac:dyDescent="0.2">
      <c r="A45" s="105" t="s">
        <v>13</v>
      </c>
      <c r="C45" s="88">
        <f>F45+I45+L45+O45+R45</f>
        <v>0</v>
      </c>
      <c r="D45" s="90">
        <f>G45+J45+M45+P45+S45</f>
        <v>0</v>
      </c>
      <c r="E45" s="89"/>
      <c r="F45" s="35"/>
      <c r="G45" s="35"/>
      <c r="H45" s="88"/>
      <c r="I45" s="35"/>
      <c r="J45" s="35"/>
      <c r="K45" s="88"/>
      <c r="L45" s="35"/>
      <c r="M45" s="35"/>
      <c r="N45" s="88"/>
      <c r="O45" s="35"/>
      <c r="P45" s="35"/>
      <c r="Q45" s="88"/>
      <c r="R45" s="88"/>
      <c r="S45" s="90"/>
      <c r="V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43" ht="14.4" customHeight="1" x14ac:dyDescent="0.2">
      <c r="A46" s="140" t="s">
        <v>16</v>
      </c>
      <c r="B46" s="38"/>
      <c r="C46" s="81">
        <f>SUM(C34:C45)</f>
        <v>592774.973</v>
      </c>
      <c r="D46" s="82">
        <f>SUM(D34:D45)</f>
        <v>468674.49899999995</v>
      </c>
      <c r="E46" s="83">
        <f>SUM(E34:E45)</f>
        <v>183314.44400000002</v>
      </c>
      <c r="F46" s="81">
        <f>SUM(F34:F45)</f>
        <v>17068.946</v>
      </c>
      <c r="G46" s="81">
        <f>SUM(G34:G45)</f>
        <v>17932.444</v>
      </c>
      <c r="H46" s="81"/>
      <c r="I46" s="81">
        <f>SUM(I34:I45)</f>
        <v>9399.9609999999993</v>
      </c>
      <c r="J46" s="81">
        <f>SUM(J34:J45)</f>
        <v>14444.299000000001</v>
      </c>
      <c r="K46" s="81"/>
      <c r="L46" s="81">
        <f>SUM(L34:L45)</f>
        <v>534513.23</v>
      </c>
      <c r="M46" s="81">
        <f>SUM(M34:M45)</f>
        <v>405950.26299999998</v>
      </c>
      <c r="N46" s="81"/>
      <c r="O46" s="81">
        <f>SUM(O34:O45)</f>
        <v>12748.938999999998</v>
      </c>
      <c r="P46" s="81">
        <f>SUM(P34:P45)</f>
        <v>11015.975999999999</v>
      </c>
      <c r="Q46" s="81"/>
      <c r="R46" s="81">
        <f>SUM(R34:R45)</f>
        <v>19043.897000000001</v>
      </c>
      <c r="S46" s="82">
        <f>SUM(S34:S45)</f>
        <v>19331.517</v>
      </c>
      <c r="W46" s="35"/>
      <c r="AH46" s="35"/>
      <c r="AP46" s="35"/>
      <c r="AQ46" s="35"/>
    </row>
    <row r="47" spans="1:43" ht="14.4" customHeight="1" x14ac:dyDescent="0.2">
      <c r="A47" s="100" t="s">
        <v>65</v>
      </c>
      <c r="C47" s="35">
        <f>SUM(C18:C25)</f>
        <v>580591.90299999993</v>
      </c>
      <c r="D47" s="35">
        <f t="shared" ref="D47:S47" si="4">SUM(D18:D25)</f>
        <v>443485.84299999999</v>
      </c>
      <c r="E47" s="47">
        <f t="shared" si="4"/>
        <v>181170.96299999999</v>
      </c>
      <c r="F47" s="47">
        <f t="shared" si="4"/>
        <v>16988.697000000004</v>
      </c>
      <c r="G47" s="35">
        <f t="shared" si="4"/>
        <v>18024.992999999999</v>
      </c>
      <c r="H47" s="35"/>
      <c r="I47" s="35">
        <f t="shared" si="4"/>
        <v>9203.8419999999987</v>
      </c>
      <c r="J47" s="35">
        <f t="shared" si="4"/>
        <v>13150.543</v>
      </c>
      <c r="K47" s="35"/>
      <c r="L47" s="35">
        <f t="shared" si="4"/>
        <v>523127.38500000001</v>
      </c>
      <c r="M47" s="35">
        <f t="shared" si="4"/>
        <v>384196.64999999997</v>
      </c>
      <c r="N47" s="35"/>
      <c r="O47" s="35">
        <f t="shared" si="4"/>
        <v>13302.593000000001</v>
      </c>
      <c r="P47" s="35">
        <f t="shared" si="4"/>
        <v>11007.272000000001</v>
      </c>
      <c r="Q47" s="35"/>
      <c r="R47" s="35">
        <f t="shared" si="4"/>
        <v>17969.385999999999</v>
      </c>
      <c r="S47" s="36">
        <f t="shared" si="4"/>
        <v>17106.384999999998</v>
      </c>
      <c r="AD47" s="35"/>
    </row>
    <row r="48" spans="1:43" ht="14.4" customHeight="1" x14ac:dyDescent="0.2">
      <c r="A48" s="140" t="s">
        <v>14</v>
      </c>
      <c r="B48" s="38"/>
      <c r="C48" s="10">
        <f>C46/$C$46</f>
        <v>1</v>
      </c>
      <c r="D48" s="10">
        <f>D46/$D$46</f>
        <v>1</v>
      </c>
      <c r="E48" s="12">
        <f>E46/$C$46</f>
        <v>0.30924794795612942</v>
      </c>
      <c r="F48" s="10">
        <f>F46/$C$46</f>
        <v>2.8794984230887898E-2</v>
      </c>
      <c r="G48" s="10">
        <f>G46/$D$46</f>
        <v>3.826204335474203E-2</v>
      </c>
      <c r="H48" s="38"/>
      <c r="I48" s="10">
        <f>I46/$C$46</f>
        <v>1.5857553756744046E-2</v>
      </c>
      <c r="J48" s="10">
        <f>J46/$D$46</f>
        <v>3.0819468588155471E-2</v>
      </c>
      <c r="K48" s="38"/>
      <c r="L48" s="10">
        <f>L46/$C$46</f>
        <v>0.90171355800475061</v>
      </c>
      <c r="M48" s="10">
        <f>M46/$D$46</f>
        <v>0.86616674017077255</v>
      </c>
      <c r="N48" s="38"/>
      <c r="O48" s="10">
        <f>O46/$C$46</f>
        <v>2.1507215352696746E-2</v>
      </c>
      <c r="P48" s="10">
        <f>P46/$D$46</f>
        <v>2.350453464719018E-2</v>
      </c>
      <c r="Q48" s="38"/>
      <c r="R48" s="10">
        <f>R46/$C$46</f>
        <v>3.212668865492066E-2</v>
      </c>
      <c r="S48" s="11">
        <f>S46/$D$46</f>
        <v>4.1247213239139775E-2</v>
      </c>
      <c r="Y48" s="346"/>
      <c r="Z48" s="346"/>
      <c r="AA48" s="346"/>
      <c r="AQ48" s="144"/>
    </row>
    <row r="49" spans="1:26" ht="14.4" customHeight="1" x14ac:dyDescent="0.2">
      <c r="A49" s="127" t="s">
        <v>15</v>
      </c>
      <c r="B49" s="128"/>
      <c r="C49" s="39">
        <f>C46/C47</f>
        <v>1.020983878585024</v>
      </c>
      <c r="D49" s="39">
        <f>D46/D47</f>
        <v>1.0567969787482032</v>
      </c>
      <c r="E49" s="41">
        <f>E46/E47</f>
        <v>1.0118312612821958</v>
      </c>
      <c r="F49" s="39">
        <f>F46/F47</f>
        <v>1.0047236700966529</v>
      </c>
      <c r="G49" s="39">
        <f>G46/G47</f>
        <v>0.99486551811698354</v>
      </c>
      <c r="H49" s="39"/>
      <c r="I49" s="39">
        <f>I46/I47</f>
        <v>1.0213083840422295</v>
      </c>
      <c r="J49" s="39">
        <f>J46/J47</f>
        <v>1.0983804242912252</v>
      </c>
      <c r="K49" s="39"/>
      <c r="L49" s="39">
        <f>L46/L47</f>
        <v>1.0217649569234459</v>
      </c>
      <c r="M49" s="39">
        <f>M46/M47</f>
        <v>1.0566210376899434</v>
      </c>
      <c r="N49" s="39"/>
      <c r="O49" s="39">
        <f>O46/O47</f>
        <v>0.95837999403574914</v>
      </c>
      <c r="P49" s="39">
        <f>P46/P47</f>
        <v>1.0007907499696562</v>
      </c>
      <c r="Q49" s="39"/>
      <c r="R49" s="39">
        <f>R46/R47</f>
        <v>1.0597967565502795</v>
      </c>
      <c r="S49" s="40">
        <f>S46/S47</f>
        <v>1.1300761090084201</v>
      </c>
      <c r="Z49" s="144"/>
    </row>
    <row r="50" spans="1:26" ht="14.4" customHeight="1" x14ac:dyDescent="0.2">
      <c r="A50" t="s">
        <v>95</v>
      </c>
      <c r="S50" s="77"/>
      <c r="X50" s="144"/>
    </row>
    <row r="56" spans="1:26" x14ac:dyDescent="0.2">
      <c r="J56" s="35"/>
      <c r="K56" s="35"/>
    </row>
    <row r="57" spans="1:26" x14ac:dyDescent="0.2">
      <c r="J57" s="346"/>
      <c r="M57" s="35"/>
    </row>
  </sheetData>
  <phoneticPr fontId="2"/>
  <pageMargins left="0.82677165354330717" right="0.15748031496062992" top="0.59" bottom="0.55118110236220474" header="0.49" footer="0.59055118110236227"/>
  <pageSetup paperSize="9" scale="67" orientation="landscape" r:id="rId1"/>
  <headerFooter alignWithMargins="0"/>
  <ignoredErrors>
    <ignoredError sqref="D48" formula="1"/>
    <ignoredError sqref="C30:G30 I30:J30 L30:M30 O30:P30 R30:S30 C47:G47 I47:J47 L47:M47 O47:P47 R47:S4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963F-120E-43DC-9AA9-8E356CF059D5}">
  <sheetPr codeName="Sheet3"/>
  <dimension ref="A1:AG51"/>
  <sheetViews>
    <sheetView view="pageBreakPreview" zoomScale="60" zoomScaleNormal="112" workbookViewId="0">
      <selection activeCell="C41" sqref="C41:S41"/>
    </sheetView>
  </sheetViews>
  <sheetFormatPr defaultRowHeight="13.2" x14ac:dyDescent="0.2"/>
  <cols>
    <col min="1" max="1" width="13.44140625" customWidth="1"/>
    <col min="2" max="2" width="7.6640625" customWidth="1"/>
    <col min="3" max="3" width="9.109375" bestFit="1" customWidth="1"/>
    <col min="4" max="4" width="14.33203125" bestFit="1" customWidth="1"/>
    <col min="5" max="5" width="11.44140625" bestFit="1" customWidth="1"/>
    <col min="8" max="8" width="6.21875" customWidth="1"/>
    <col min="9" max="10" width="8.88671875" customWidth="1"/>
    <col min="11" max="11" width="6.21875" customWidth="1"/>
    <col min="12" max="13" width="9.109375" bestFit="1" customWidth="1"/>
    <col min="14" max="14" width="6.21875" customWidth="1"/>
    <col min="17" max="17" width="5" customWidth="1"/>
    <col min="19" max="19" width="10.77734375" customWidth="1"/>
    <col min="20" max="20" width="11" bestFit="1" customWidth="1"/>
    <col min="21" max="21" width="11.109375" customWidth="1"/>
    <col min="25" max="25" width="13.6640625" customWidth="1"/>
    <col min="26" max="26" width="12.44140625" customWidth="1"/>
    <col min="27" max="27" width="10.21875" customWidth="1"/>
    <col min="28" max="28" width="10.5546875" customWidth="1"/>
  </cols>
  <sheetData>
    <row r="1" spans="1:33" ht="16.2" x14ac:dyDescent="0.2">
      <c r="A1" s="1" t="s">
        <v>0</v>
      </c>
    </row>
    <row r="2" spans="1:33" x14ac:dyDescent="0.2">
      <c r="N2" t="s">
        <v>81</v>
      </c>
    </row>
    <row r="3" spans="1:33" x14ac:dyDescent="0.2">
      <c r="A3" t="s">
        <v>29</v>
      </c>
      <c r="N3" t="s">
        <v>88</v>
      </c>
    </row>
    <row r="4" spans="1:33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33" x14ac:dyDescent="0.2">
      <c r="A5" s="127"/>
      <c r="B5" s="5"/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33" ht="14.4" customHeight="1" x14ac:dyDescent="0.2">
      <c r="A6" s="97" t="s">
        <v>90</v>
      </c>
      <c r="B6" s="107">
        <v>2013</v>
      </c>
      <c r="C6" s="35">
        <v>21707</v>
      </c>
      <c r="D6" s="36">
        <v>32121</v>
      </c>
      <c r="E6" s="37">
        <v>9311</v>
      </c>
      <c r="F6" s="35"/>
      <c r="G6" s="35"/>
      <c r="H6" s="35"/>
      <c r="I6" s="35"/>
      <c r="J6" s="35"/>
      <c r="K6" s="35"/>
      <c r="L6" s="35">
        <v>12615</v>
      </c>
      <c r="M6" s="35">
        <v>24673</v>
      </c>
      <c r="N6" s="35"/>
      <c r="O6" s="35"/>
      <c r="P6" s="35"/>
      <c r="Q6" s="35"/>
      <c r="R6" s="35"/>
      <c r="S6" s="36"/>
    </row>
    <row r="7" spans="1:33" ht="14.4" customHeight="1" x14ac:dyDescent="0.2">
      <c r="A7" s="254" t="s">
        <v>91</v>
      </c>
      <c r="B7" s="252">
        <v>2014</v>
      </c>
      <c r="C7" s="239">
        <v>21009</v>
      </c>
      <c r="D7" s="248">
        <v>30436</v>
      </c>
      <c r="E7" s="253">
        <v>8935</v>
      </c>
      <c r="F7" s="256"/>
      <c r="G7" s="257"/>
      <c r="H7" s="239"/>
      <c r="I7" s="256"/>
      <c r="J7" s="257"/>
      <c r="K7" s="239"/>
      <c r="L7" s="239">
        <v>11826</v>
      </c>
      <c r="M7" s="239">
        <v>23030</v>
      </c>
      <c r="N7" s="239"/>
      <c r="O7" s="256"/>
      <c r="P7" s="257"/>
      <c r="Q7" s="239"/>
      <c r="R7" s="256"/>
      <c r="S7" s="258"/>
    </row>
    <row r="8" spans="1:33" ht="14.4" customHeight="1" x14ac:dyDescent="0.2">
      <c r="A8" s="97" t="s">
        <v>92</v>
      </c>
      <c r="B8" s="107">
        <v>2015</v>
      </c>
      <c r="C8" s="99">
        <v>20307</v>
      </c>
      <c r="D8" s="207">
        <v>26508</v>
      </c>
      <c r="E8" s="206">
        <v>8419</v>
      </c>
      <c r="F8" s="134"/>
      <c r="G8" s="98"/>
      <c r="H8" s="35"/>
      <c r="I8" s="134"/>
      <c r="J8" s="98"/>
      <c r="K8" s="99"/>
      <c r="L8" s="99">
        <v>11001</v>
      </c>
      <c r="M8" s="99">
        <v>18618</v>
      </c>
      <c r="N8" s="99"/>
      <c r="P8" s="35"/>
      <c r="Q8" s="35"/>
      <c r="S8" s="36"/>
    </row>
    <row r="9" spans="1:33" ht="14.4" customHeight="1" x14ac:dyDescent="0.2">
      <c r="A9" s="254" t="s">
        <v>93</v>
      </c>
      <c r="B9" s="252">
        <v>2016</v>
      </c>
      <c r="C9" s="259">
        <v>18890</v>
      </c>
      <c r="D9" s="259">
        <v>27467</v>
      </c>
      <c r="E9" s="261">
        <v>7893</v>
      </c>
      <c r="F9" s="262"/>
      <c r="G9" s="263"/>
      <c r="H9" s="259"/>
      <c r="I9" s="262"/>
      <c r="J9" s="263"/>
      <c r="K9" s="259"/>
      <c r="L9" s="259">
        <v>10096</v>
      </c>
      <c r="M9" s="259">
        <v>19741</v>
      </c>
      <c r="N9" s="255"/>
      <c r="O9" s="264"/>
      <c r="P9" s="265"/>
      <c r="Q9" s="255"/>
      <c r="R9" s="264"/>
      <c r="S9" s="266"/>
    </row>
    <row r="10" spans="1:33" ht="14.4" customHeight="1" x14ac:dyDescent="0.2">
      <c r="A10" s="97" t="s">
        <v>97</v>
      </c>
      <c r="B10" s="107">
        <v>2017</v>
      </c>
      <c r="C10" s="35">
        <v>19713</v>
      </c>
      <c r="D10" s="35">
        <v>29829</v>
      </c>
      <c r="E10" s="37">
        <v>8501</v>
      </c>
      <c r="F10" s="35"/>
      <c r="G10" s="35"/>
      <c r="H10" s="35"/>
      <c r="I10" s="35"/>
      <c r="J10" s="35"/>
      <c r="K10" s="35"/>
      <c r="L10" s="35">
        <v>10289</v>
      </c>
      <c r="M10" s="35">
        <v>20374</v>
      </c>
      <c r="S10" s="195"/>
    </row>
    <row r="11" spans="1:33" ht="14.4" customHeight="1" x14ac:dyDescent="0.2">
      <c r="A11" s="254" t="s">
        <v>98</v>
      </c>
      <c r="B11" s="252">
        <v>2018</v>
      </c>
      <c r="C11" s="239">
        <v>18689.804</v>
      </c>
      <c r="D11" s="239">
        <v>30877.116999999998</v>
      </c>
      <c r="E11" s="253">
        <v>8052.585</v>
      </c>
      <c r="F11" s="239"/>
      <c r="G11" s="239"/>
      <c r="H11" s="239"/>
      <c r="I11" s="239"/>
      <c r="J11" s="239"/>
      <c r="K11" s="239"/>
      <c r="L11" s="239">
        <v>9514.0159999999996</v>
      </c>
      <c r="M11" s="239">
        <v>19988.428</v>
      </c>
      <c r="N11" s="255"/>
      <c r="O11" s="255"/>
      <c r="P11" s="255"/>
      <c r="Q11" s="255"/>
      <c r="R11" s="255"/>
      <c r="S11" s="267"/>
      <c r="T11" s="292"/>
    </row>
    <row r="12" spans="1:33" ht="14.4" customHeight="1" x14ac:dyDescent="0.2">
      <c r="A12" s="97" t="s">
        <v>99</v>
      </c>
      <c r="B12" s="107">
        <v>2019</v>
      </c>
      <c r="C12" s="35">
        <v>17544.348999999998</v>
      </c>
      <c r="D12" s="35">
        <v>31784.601999999999</v>
      </c>
      <c r="E12" s="37">
        <v>7516.1660000000002</v>
      </c>
      <c r="F12" s="35"/>
      <c r="G12" s="35"/>
      <c r="H12" s="35"/>
      <c r="I12" s="35"/>
      <c r="J12" s="35"/>
      <c r="K12" s="35"/>
      <c r="L12" s="35">
        <v>9066.643</v>
      </c>
      <c r="M12" s="35">
        <v>23035.135999999999</v>
      </c>
      <c r="S12" s="195"/>
      <c r="T12" s="292"/>
    </row>
    <row r="13" spans="1:33" ht="14.4" customHeight="1" x14ac:dyDescent="0.2">
      <c r="A13" s="254" t="s">
        <v>105</v>
      </c>
      <c r="B13" s="252">
        <v>2020</v>
      </c>
      <c r="C13" s="239">
        <v>13792.868999999999</v>
      </c>
      <c r="D13" s="239">
        <v>26189.96</v>
      </c>
      <c r="E13" s="253">
        <v>5841.7139999999999</v>
      </c>
      <c r="F13" s="239"/>
      <c r="G13" s="239"/>
      <c r="H13" s="239"/>
      <c r="I13" s="239"/>
      <c r="J13" s="239"/>
      <c r="K13" s="239"/>
      <c r="L13" s="239">
        <v>7507.7160000000003</v>
      </c>
      <c r="M13" s="239">
        <v>18635.004000000001</v>
      </c>
      <c r="N13" s="255"/>
      <c r="O13" s="255"/>
      <c r="P13" s="255"/>
      <c r="Q13" s="255"/>
      <c r="R13" s="255"/>
      <c r="S13" s="267"/>
      <c r="T13" s="292"/>
    </row>
    <row r="14" spans="1:33" ht="14.4" customHeight="1" x14ac:dyDescent="0.2">
      <c r="A14" s="97" t="s">
        <v>106</v>
      </c>
      <c r="B14" s="107">
        <v>2021</v>
      </c>
      <c r="C14" s="35">
        <v>16926.899000000001</v>
      </c>
      <c r="D14" s="35">
        <v>32177.535</v>
      </c>
      <c r="E14" s="37">
        <v>7863.9409999999998</v>
      </c>
      <c r="F14" s="35"/>
      <c r="G14" s="35"/>
      <c r="H14" s="35"/>
      <c r="I14" s="35"/>
      <c r="J14" s="35"/>
      <c r="K14" s="35"/>
      <c r="L14" s="35">
        <v>7873.732</v>
      </c>
      <c r="M14" s="35">
        <v>21697.170999999998</v>
      </c>
      <c r="S14" s="195"/>
      <c r="T14" s="292"/>
    </row>
    <row r="15" spans="1:33" s="92" customFormat="1" ht="14.4" customHeight="1" x14ac:dyDescent="0.2">
      <c r="A15" s="254" t="s">
        <v>110</v>
      </c>
      <c r="B15" s="252">
        <v>2022</v>
      </c>
      <c r="C15" s="239">
        <v>15735.266999999996</v>
      </c>
      <c r="D15" s="239">
        <v>36189.205999999998</v>
      </c>
      <c r="E15" s="253">
        <v>7152.0539999999992</v>
      </c>
      <c r="F15" s="239"/>
      <c r="G15" s="239"/>
      <c r="H15" s="239"/>
      <c r="I15" s="239"/>
      <c r="J15" s="239"/>
      <c r="K15" s="239"/>
      <c r="L15" s="239">
        <v>7363.1409999999996</v>
      </c>
      <c r="M15" s="239">
        <v>24556.255000000001</v>
      </c>
      <c r="N15" s="255"/>
      <c r="O15" s="255"/>
      <c r="P15" s="255"/>
      <c r="Q15" s="255"/>
      <c r="R15" s="255"/>
      <c r="S15" s="267"/>
      <c r="T15" s="292"/>
      <c r="U15"/>
      <c r="V15"/>
      <c r="W15"/>
      <c r="Y15"/>
      <c r="Z15"/>
      <c r="AA15"/>
      <c r="AB15"/>
      <c r="AC15"/>
      <c r="AD15"/>
      <c r="AE15"/>
      <c r="AF15"/>
      <c r="AG15"/>
    </row>
    <row r="16" spans="1:33" ht="14.4" customHeight="1" x14ac:dyDescent="0.2">
      <c r="A16" s="97" t="s">
        <v>112</v>
      </c>
      <c r="B16" s="107">
        <v>2023</v>
      </c>
      <c r="C16" s="88">
        <v>14138.504999999997</v>
      </c>
      <c r="D16" s="88">
        <v>38884.567999999999</v>
      </c>
      <c r="E16" s="89">
        <v>5936.7559999999994</v>
      </c>
      <c r="F16" s="88"/>
      <c r="G16" s="88"/>
      <c r="H16" s="88"/>
      <c r="I16" s="88"/>
      <c r="J16" s="88"/>
      <c r="K16" s="88"/>
      <c r="L16" s="88">
        <v>7422.5959999999995</v>
      </c>
      <c r="M16" s="88">
        <v>29157.321000000004</v>
      </c>
      <c r="N16" s="102"/>
      <c r="O16" s="102"/>
      <c r="P16" s="102"/>
      <c r="Q16" s="102"/>
      <c r="R16" s="373">
        <v>6715.9089999999987</v>
      </c>
      <c r="S16" s="374">
        <v>9727.2470000000012</v>
      </c>
      <c r="T16" s="323"/>
      <c r="Y16" s="341"/>
      <c r="Z16" s="35"/>
    </row>
    <row r="17" spans="1:33" ht="14.4" customHeight="1" x14ac:dyDescent="0.2">
      <c r="A17" s="304" t="s">
        <v>116</v>
      </c>
      <c r="B17" s="322">
        <v>2024</v>
      </c>
      <c r="C17" s="306">
        <v>14481.893</v>
      </c>
      <c r="D17" s="306">
        <v>37456.773999999998</v>
      </c>
      <c r="E17" s="308">
        <v>6750.31</v>
      </c>
      <c r="F17" s="306"/>
      <c r="G17" s="306"/>
      <c r="H17" s="306"/>
      <c r="I17" s="306"/>
      <c r="J17" s="306"/>
      <c r="K17" s="306"/>
      <c r="L17" s="306">
        <v>7118.7130000000006</v>
      </c>
      <c r="M17" s="306">
        <v>27445.329000000005</v>
      </c>
      <c r="N17" s="309"/>
      <c r="O17" s="309"/>
      <c r="P17" s="309"/>
      <c r="Q17" s="309"/>
      <c r="R17" s="358">
        <v>7363.1799999999994</v>
      </c>
      <c r="S17" s="359">
        <v>10011.445000000002</v>
      </c>
      <c r="T17" s="292"/>
      <c r="Y17" s="341"/>
      <c r="Z17" s="35"/>
    </row>
    <row r="18" spans="1:33" ht="14.4" customHeight="1" x14ac:dyDescent="0.2">
      <c r="A18" s="97" t="s">
        <v>118</v>
      </c>
      <c r="B18">
        <v>2025</v>
      </c>
      <c r="C18" s="35">
        <v>1236.787</v>
      </c>
      <c r="D18" s="35">
        <v>2919.8720000000003</v>
      </c>
      <c r="E18" s="37">
        <v>584.86800000000005</v>
      </c>
      <c r="F18" s="134"/>
      <c r="G18" s="98"/>
      <c r="H18" s="35"/>
      <c r="I18" s="134"/>
      <c r="J18" s="98"/>
      <c r="K18" s="35"/>
      <c r="L18" s="35">
        <v>608.93700000000001</v>
      </c>
      <c r="M18" s="35">
        <v>2083.13</v>
      </c>
      <c r="N18" s="35"/>
      <c r="O18" s="134"/>
      <c r="P18" s="98"/>
      <c r="Q18" s="35"/>
      <c r="R18" s="366">
        <v>627.85</v>
      </c>
      <c r="S18" s="367">
        <v>836.74199999999996</v>
      </c>
      <c r="T18" s="292"/>
      <c r="Y18" s="341"/>
      <c r="Z18" s="35"/>
    </row>
    <row r="19" spans="1:33" ht="14.4" customHeight="1" x14ac:dyDescent="0.2">
      <c r="A19" s="93" t="s">
        <v>3</v>
      </c>
      <c r="B19" s="84"/>
      <c r="C19" s="73">
        <v>1193.5239999999999</v>
      </c>
      <c r="D19" s="73">
        <v>3166.6710000000003</v>
      </c>
      <c r="E19" s="75">
        <v>554.48400000000004</v>
      </c>
      <c r="F19" s="73"/>
      <c r="G19" s="73"/>
      <c r="H19" s="73"/>
      <c r="I19" s="73"/>
      <c r="J19" s="73"/>
      <c r="K19" s="73"/>
      <c r="L19" s="73">
        <v>583.82000000000005</v>
      </c>
      <c r="M19" s="73">
        <v>2325.9270000000001</v>
      </c>
      <c r="N19" s="73"/>
      <c r="O19" s="73"/>
      <c r="P19" s="73"/>
      <c r="Q19" s="73"/>
      <c r="R19" s="73">
        <v>609.70399999999995</v>
      </c>
      <c r="S19" s="74">
        <v>840.74400000000003</v>
      </c>
      <c r="T19" s="292"/>
      <c r="Y19" s="341"/>
      <c r="Z19" s="35"/>
    </row>
    <row r="20" spans="1:33" ht="14.4" customHeight="1" x14ac:dyDescent="0.2">
      <c r="A20" s="97" t="s">
        <v>4</v>
      </c>
      <c r="C20" s="35">
        <v>1176.0920000000001</v>
      </c>
      <c r="D20" s="35">
        <v>3387.2020000000002</v>
      </c>
      <c r="E20" s="37">
        <v>569.34699999999998</v>
      </c>
      <c r="F20" s="35"/>
      <c r="G20" s="35"/>
      <c r="H20" s="35"/>
      <c r="I20" s="35"/>
      <c r="J20" s="35"/>
      <c r="K20" s="35"/>
      <c r="L20" s="35">
        <v>564.58600000000001</v>
      </c>
      <c r="M20" s="35">
        <v>2591.4180000000001</v>
      </c>
      <c r="N20" s="35"/>
      <c r="O20" s="35"/>
      <c r="P20" s="35"/>
      <c r="Q20" s="35"/>
      <c r="R20" s="35">
        <v>611.50599999999997</v>
      </c>
      <c r="S20" s="36">
        <v>795.78399999999999</v>
      </c>
      <c r="T20" s="292"/>
      <c r="Y20" s="341"/>
      <c r="Z20" s="35"/>
    </row>
    <row r="21" spans="1:33" ht="14.4" customHeight="1" x14ac:dyDescent="0.2">
      <c r="A21" s="93" t="s">
        <v>5</v>
      </c>
      <c r="B21" s="84"/>
      <c r="C21" s="73">
        <v>1241.479</v>
      </c>
      <c r="D21" s="73">
        <v>2604.5829999999996</v>
      </c>
      <c r="E21" s="75">
        <v>623.16800000000001</v>
      </c>
      <c r="F21" s="73"/>
      <c r="G21" s="73"/>
      <c r="H21" s="73"/>
      <c r="I21" s="73"/>
      <c r="J21" s="73"/>
      <c r="K21" s="73"/>
      <c r="L21" s="73">
        <v>556.36099999999999</v>
      </c>
      <c r="M21" s="73">
        <v>1733.0039999999999</v>
      </c>
      <c r="N21" s="73"/>
      <c r="O21" s="73"/>
      <c r="P21" s="73"/>
      <c r="Q21" s="73"/>
      <c r="R21" s="73">
        <v>685.11800000000005</v>
      </c>
      <c r="S21" s="74">
        <v>871.57899999999995</v>
      </c>
      <c r="T21" s="292"/>
      <c r="Y21" s="341"/>
      <c r="Z21" s="35"/>
    </row>
    <row r="22" spans="1:33" s="92" customFormat="1" ht="14.4" customHeight="1" x14ac:dyDescent="0.2">
      <c r="A22" s="97" t="s">
        <v>6</v>
      </c>
      <c r="B22"/>
      <c r="C22" s="35">
        <v>1149.1500000000001</v>
      </c>
      <c r="D22" s="35">
        <v>2840.1880000000001</v>
      </c>
      <c r="E22" s="37">
        <v>559.20100000000002</v>
      </c>
      <c r="F22" s="35"/>
      <c r="G22" s="35"/>
      <c r="H22" s="35"/>
      <c r="I22" s="35"/>
      <c r="J22" s="35"/>
      <c r="K22" s="35"/>
      <c r="L22" s="35">
        <v>550.21799999999996</v>
      </c>
      <c r="M22" s="35">
        <v>2044.027</v>
      </c>
      <c r="N22" s="35"/>
      <c r="O22" s="35"/>
      <c r="P22" s="35"/>
      <c r="Q22" s="35"/>
      <c r="R22" s="35">
        <v>598.93200000000002</v>
      </c>
      <c r="S22" s="36">
        <v>796.16099999999994</v>
      </c>
      <c r="T22" s="292"/>
      <c r="U22"/>
      <c r="V22"/>
      <c r="W22"/>
      <c r="Y22" s="341"/>
      <c r="Z22" s="35"/>
      <c r="AA22"/>
      <c r="AC22"/>
      <c r="AD22"/>
      <c r="AE22"/>
      <c r="AF22"/>
      <c r="AG22"/>
    </row>
    <row r="23" spans="1:33" s="92" customFormat="1" ht="14.4" customHeight="1" x14ac:dyDescent="0.2">
      <c r="A23" s="93" t="s">
        <v>7</v>
      </c>
      <c r="B23" s="84"/>
      <c r="C23" s="73">
        <v>1105.6100000000001</v>
      </c>
      <c r="D23" s="73">
        <v>3340.8209999999999</v>
      </c>
      <c r="E23" s="75">
        <v>483.714</v>
      </c>
      <c r="F23" s="73"/>
      <c r="G23" s="73"/>
      <c r="H23" s="73"/>
      <c r="I23" s="73"/>
      <c r="J23" s="73"/>
      <c r="K23" s="73"/>
      <c r="L23" s="73">
        <v>567.78200000000004</v>
      </c>
      <c r="M23" s="73">
        <v>2536.5790000000002</v>
      </c>
      <c r="N23" s="73"/>
      <c r="O23" s="73"/>
      <c r="P23" s="73"/>
      <c r="Q23" s="73"/>
      <c r="R23" s="73">
        <v>537.82799999999997</v>
      </c>
      <c r="S23" s="74">
        <v>804.24199999999996</v>
      </c>
      <c r="T23" s="292"/>
      <c r="U23"/>
      <c r="V23"/>
      <c r="W23"/>
      <c r="X23"/>
      <c r="Y23"/>
      <c r="Z23"/>
      <c r="AA23"/>
      <c r="AC23"/>
      <c r="AD23"/>
      <c r="AE23"/>
      <c r="AF23"/>
      <c r="AG23"/>
    </row>
    <row r="24" spans="1:33" s="92" customFormat="1" ht="14.4" customHeight="1" x14ac:dyDescent="0.2">
      <c r="A24" s="97" t="s">
        <v>8</v>
      </c>
      <c r="B24"/>
      <c r="C24" s="35">
        <v>1204.123</v>
      </c>
      <c r="D24" s="35">
        <v>3065.085</v>
      </c>
      <c r="E24" s="37">
        <v>496.61099999999999</v>
      </c>
      <c r="F24" s="35"/>
      <c r="G24" s="35"/>
      <c r="H24" s="35"/>
      <c r="I24" s="35"/>
      <c r="J24" s="35"/>
      <c r="K24" s="35"/>
      <c r="L24" s="35">
        <v>639.48199999999997</v>
      </c>
      <c r="M24" s="35">
        <v>2253.3850000000002</v>
      </c>
      <c r="N24" s="35"/>
      <c r="O24" s="35"/>
      <c r="P24" s="35"/>
      <c r="Q24" s="35"/>
      <c r="R24" s="35">
        <v>564.64099999999996</v>
      </c>
      <c r="S24" s="36">
        <v>811.7</v>
      </c>
      <c r="T24" s="292"/>
      <c r="U24"/>
      <c r="V24"/>
      <c r="W24"/>
      <c r="Y24" s="341"/>
      <c r="Z24" s="35"/>
      <c r="AA24"/>
      <c r="AC24"/>
      <c r="AD24"/>
      <c r="AE24"/>
      <c r="AF24"/>
      <c r="AG24"/>
    </row>
    <row r="25" spans="1:33" s="92" customFormat="1" ht="14.4" customHeight="1" x14ac:dyDescent="0.2">
      <c r="A25" s="93" t="s">
        <v>9</v>
      </c>
      <c r="B25" s="84"/>
      <c r="C25" s="73">
        <v>894.47400000000005</v>
      </c>
      <c r="D25" s="73">
        <v>2509.6099999999997</v>
      </c>
      <c r="E25" s="75">
        <v>380.11799999999999</v>
      </c>
      <c r="F25" s="73"/>
      <c r="G25" s="73"/>
      <c r="H25" s="73"/>
      <c r="I25" s="73"/>
      <c r="J25" s="73"/>
      <c r="K25" s="73"/>
      <c r="L25" s="73">
        <v>443.01100000000002</v>
      </c>
      <c r="M25" s="73">
        <v>1808.8389999999999</v>
      </c>
      <c r="N25" s="73"/>
      <c r="O25" s="73"/>
      <c r="P25" s="73"/>
      <c r="Q25" s="73"/>
      <c r="R25" s="73">
        <v>451.46300000000002</v>
      </c>
      <c r="S25" s="74">
        <v>700.77099999999996</v>
      </c>
      <c r="T25" s="292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92" customFormat="1" ht="14.4" customHeight="1" x14ac:dyDescent="0.2">
      <c r="A26" s="97" t="s">
        <v>10</v>
      </c>
      <c r="B26"/>
      <c r="C26" s="35">
        <v>1087.8409999999999</v>
      </c>
      <c r="D26" s="35">
        <v>3010.88</v>
      </c>
      <c r="E26" s="37">
        <v>467.02</v>
      </c>
      <c r="F26" s="35"/>
      <c r="G26" s="35"/>
      <c r="H26" s="35"/>
      <c r="I26" s="35"/>
      <c r="J26" s="35"/>
      <c r="K26" s="35"/>
      <c r="L26" s="35">
        <v>574.99</v>
      </c>
      <c r="M26" s="35">
        <v>2194.1320000000001</v>
      </c>
      <c r="N26" s="35"/>
      <c r="O26" s="35"/>
      <c r="P26" s="35"/>
      <c r="Q26" s="35"/>
      <c r="R26" s="35">
        <v>512.851</v>
      </c>
      <c r="S26" s="36">
        <v>816.74800000000005</v>
      </c>
      <c r="T26" s="292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92" customFormat="1" ht="14.4" customHeight="1" x14ac:dyDescent="0.2">
      <c r="A27" s="93" t="s">
        <v>11</v>
      </c>
      <c r="B27" s="84"/>
      <c r="C27" s="73">
        <v>1170.1329999999998</v>
      </c>
      <c r="D27" s="73">
        <v>3131.0190000000002</v>
      </c>
      <c r="E27" s="75">
        <v>488.983</v>
      </c>
      <c r="F27" s="73"/>
      <c r="G27" s="73"/>
      <c r="H27" s="73"/>
      <c r="I27" s="73"/>
      <c r="J27" s="73"/>
      <c r="K27" s="73"/>
      <c r="L27" s="73">
        <v>639.95299999999997</v>
      </c>
      <c r="M27" s="73">
        <v>2330.1080000000002</v>
      </c>
      <c r="N27" s="73"/>
      <c r="O27" s="73"/>
      <c r="P27" s="73"/>
      <c r="Q27" s="73"/>
      <c r="R27" s="73">
        <v>530.17999999999995</v>
      </c>
      <c r="S27" s="74">
        <v>800.91099999999994</v>
      </c>
      <c r="T27"/>
      <c r="U27"/>
      <c r="V27"/>
      <c r="W27"/>
      <c r="Y27" s="341"/>
      <c r="Z27" s="35"/>
      <c r="AA27"/>
      <c r="AC27"/>
      <c r="AD27"/>
      <c r="AE27"/>
      <c r="AF27"/>
      <c r="AG27"/>
    </row>
    <row r="28" spans="1:33" s="92" customFormat="1" ht="14.4" customHeight="1" x14ac:dyDescent="0.2">
      <c r="A28" s="97" t="s">
        <v>12</v>
      </c>
      <c r="B28"/>
      <c r="C28" s="35">
        <v>1064.258</v>
      </c>
      <c r="D28" s="35">
        <v>2841.84</v>
      </c>
      <c r="E28" s="37">
        <v>479.54700000000003</v>
      </c>
      <c r="F28" s="35"/>
      <c r="G28" s="35"/>
      <c r="H28" s="35"/>
      <c r="I28" s="35"/>
      <c r="J28" s="35"/>
      <c r="K28" s="35"/>
      <c r="L28" s="35">
        <v>506.23099999999999</v>
      </c>
      <c r="M28" s="35">
        <v>2014.62</v>
      </c>
      <c r="N28" s="35"/>
      <c r="O28" s="35"/>
      <c r="P28" s="35"/>
      <c r="Q28" s="35"/>
      <c r="R28" s="35">
        <v>558.02700000000004</v>
      </c>
      <c r="S28" s="36">
        <v>827.22</v>
      </c>
      <c r="T28"/>
      <c r="U28"/>
      <c r="V28"/>
      <c r="W28"/>
      <c r="Y28" s="341"/>
      <c r="Z28" s="35"/>
      <c r="AA28"/>
      <c r="AC28"/>
      <c r="AD28"/>
      <c r="AE28"/>
      <c r="AF28"/>
      <c r="AG28"/>
    </row>
    <row r="29" spans="1:33" s="92" customFormat="1" ht="14.4" customHeight="1" x14ac:dyDescent="0.2">
      <c r="A29" s="93" t="s">
        <v>13</v>
      </c>
      <c r="B29" s="84"/>
      <c r="C29" s="73">
        <v>1001.7669999999999</v>
      </c>
      <c r="D29" s="73">
        <v>2969.038</v>
      </c>
      <c r="E29" s="75">
        <v>458.14800000000002</v>
      </c>
      <c r="F29" s="73"/>
      <c r="G29" s="73"/>
      <c r="H29" s="73"/>
      <c r="I29" s="73"/>
      <c r="J29" s="73"/>
      <c r="K29" s="73"/>
      <c r="L29" s="73">
        <v>512.72799999999995</v>
      </c>
      <c r="M29" s="73">
        <v>2161.6109999999999</v>
      </c>
      <c r="N29" s="73"/>
      <c r="O29" s="73"/>
      <c r="P29" s="73"/>
      <c r="Q29" s="73"/>
      <c r="R29" s="73">
        <v>489.03899999999999</v>
      </c>
      <c r="S29" s="74">
        <v>807.42700000000002</v>
      </c>
      <c r="T29"/>
      <c r="U29"/>
      <c r="V29"/>
      <c r="W29"/>
      <c r="Y29" s="341"/>
      <c r="Z29" s="35"/>
      <c r="AA29"/>
      <c r="AC29"/>
      <c r="AD29"/>
      <c r="AE29"/>
      <c r="AF29"/>
      <c r="AG29"/>
    </row>
    <row r="30" spans="1:33" s="92" customFormat="1" ht="14.4" customHeight="1" x14ac:dyDescent="0.2">
      <c r="A30" s="140" t="s">
        <v>16</v>
      </c>
      <c r="B30" s="38"/>
      <c r="C30" s="81">
        <f>SUM(C18:C29)</f>
        <v>13525.237999999999</v>
      </c>
      <c r="D30" s="82">
        <f>SUM(D18:D29)</f>
        <v>35786.809000000001</v>
      </c>
      <c r="E30" s="83">
        <f>SUM(E18:E29)</f>
        <v>6145.2090000000017</v>
      </c>
      <c r="F30" s="81"/>
      <c r="G30" s="81"/>
      <c r="H30" s="81"/>
      <c r="I30" s="81"/>
      <c r="J30" s="81"/>
      <c r="K30" s="81"/>
      <c r="L30" s="81">
        <f>SUM(L18:L29)</f>
        <v>6748.0989999999993</v>
      </c>
      <c r="M30" s="81">
        <f>SUM(M18:M29)</f>
        <v>26076.780000000002</v>
      </c>
      <c r="N30" s="81"/>
      <c r="O30" s="81"/>
      <c r="P30" s="81"/>
      <c r="Q30" s="81"/>
      <c r="R30" s="81">
        <f>SUM(R18:R29)</f>
        <v>6777.1389999999992</v>
      </c>
      <c r="S30" s="82">
        <f>SUM(S18:S29)</f>
        <v>9710.0289999999986</v>
      </c>
      <c r="T30" s="102"/>
      <c r="U30"/>
      <c r="V30"/>
      <c r="W30"/>
      <c r="Y30" s="35"/>
      <c r="Z30" s="35"/>
      <c r="AA30"/>
      <c r="AC30"/>
      <c r="AD30"/>
      <c r="AE30"/>
      <c r="AF30"/>
      <c r="AG30"/>
    </row>
    <row r="31" spans="1:33" s="92" customFormat="1" ht="14.4" customHeight="1" x14ac:dyDescent="0.2">
      <c r="A31" s="100" t="s">
        <v>65</v>
      </c>
      <c r="B31"/>
      <c r="C31" s="35">
        <f>C17</f>
        <v>14481.893</v>
      </c>
      <c r="D31" s="35">
        <f>D17</f>
        <v>37456.773999999998</v>
      </c>
      <c r="E31" s="37">
        <f>E17</f>
        <v>6750.31</v>
      </c>
      <c r="F31" s="35"/>
      <c r="G31" s="35"/>
      <c r="H31" s="35"/>
      <c r="I31" s="35"/>
      <c r="J31" s="35"/>
      <c r="K31" s="35"/>
      <c r="L31" s="35">
        <f>L17</f>
        <v>7118.7130000000006</v>
      </c>
      <c r="M31" s="35">
        <f>M17</f>
        <v>27445.329000000005</v>
      </c>
      <c r="N31" s="35"/>
      <c r="O31" s="35"/>
      <c r="P31" s="35"/>
      <c r="Q31" s="35"/>
      <c r="R31" s="35"/>
      <c r="S31" s="36"/>
      <c r="T31" s="102"/>
      <c r="U31"/>
      <c r="V31"/>
      <c r="W31"/>
      <c r="Y31"/>
      <c r="Z31"/>
      <c r="AA31"/>
      <c r="AB31"/>
      <c r="AC31"/>
      <c r="AD31"/>
      <c r="AE31"/>
      <c r="AF31"/>
      <c r="AG31"/>
    </row>
    <row r="32" spans="1:33" s="92" customFormat="1" ht="14.4" customHeight="1" x14ac:dyDescent="0.2">
      <c r="A32" s="140" t="s">
        <v>48</v>
      </c>
      <c r="B32" s="38"/>
      <c r="C32" s="10">
        <v>1</v>
      </c>
      <c r="D32" s="11">
        <v>1</v>
      </c>
      <c r="E32" s="12">
        <f>E30/$C$30</f>
        <v>0.45435126538993265</v>
      </c>
      <c r="F32" s="10"/>
      <c r="G32" s="10"/>
      <c r="H32" s="38"/>
      <c r="I32" s="10"/>
      <c r="J32" s="10"/>
      <c r="K32" s="38"/>
      <c r="L32" s="10">
        <f>L30/$C$30</f>
        <v>0.4989264514236274</v>
      </c>
      <c r="M32" s="10">
        <f>M30/$D$30</f>
        <v>0.72867016447317223</v>
      </c>
      <c r="N32" s="38"/>
      <c r="O32" s="10"/>
      <c r="P32" s="10"/>
      <c r="Q32" s="38"/>
      <c r="R32" s="10"/>
      <c r="S32" s="11"/>
      <c r="T32"/>
      <c r="U32"/>
      <c r="V32"/>
      <c r="W32"/>
      <c r="Y32"/>
      <c r="Z32"/>
      <c r="AA32"/>
      <c r="AB32"/>
      <c r="AC32"/>
      <c r="AD32"/>
      <c r="AE32"/>
      <c r="AF32"/>
      <c r="AG32"/>
    </row>
    <row r="33" spans="1:33" s="92" customFormat="1" ht="14.4" customHeight="1" x14ac:dyDescent="0.2">
      <c r="A33" s="127" t="s">
        <v>15</v>
      </c>
      <c r="B33" s="128"/>
      <c r="C33" s="39">
        <f>C30/C31</f>
        <v>0.93394130173451773</v>
      </c>
      <c r="D33" s="40">
        <f>D30/D31</f>
        <v>0.95541620856083342</v>
      </c>
      <c r="E33" s="41">
        <f>E30/E31</f>
        <v>0.91035952422925781</v>
      </c>
      <c r="F33" s="39"/>
      <c r="G33" s="39"/>
      <c r="H33" s="39"/>
      <c r="I33" s="39"/>
      <c r="J33" s="39"/>
      <c r="K33" s="39"/>
      <c r="L33" s="39">
        <f>L30/L31</f>
        <v>0.94793806127596358</v>
      </c>
      <c r="M33" s="39">
        <f>M30/M31</f>
        <v>0.95013544927809013</v>
      </c>
      <c r="N33" s="39"/>
      <c r="O33" s="39"/>
      <c r="P33" s="39"/>
      <c r="Q33" s="39"/>
      <c r="R33" s="39"/>
      <c r="S33" s="40"/>
      <c r="T33"/>
      <c r="U33"/>
      <c r="V33"/>
      <c r="W33"/>
      <c r="Y33"/>
      <c r="Z33"/>
      <c r="AA33"/>
      <c r="AB33"/>
      <c r="AC33"/>
      <c r="AD33"/>
      <c r="AE33"/>
      <c r="AF33"/>
      <c r="AG33"/>
    </row>
    <row r="34" spans="1:33" ht="14.4" customHeight="1" x14ac:dyDescent="0.2">
      <c r="A34" s="93" t="s">
        <v>119</v>
      </c>
      <c r="B34" s="84">
        <v>2026</v>
      </c>
      <c r="C34" s="73">
        <f>L34+R34</f>
        <v>1066.058</v>
      </c>
      <c r="D34" s="73">
        <f t="shared" ref="D34:D39" si="0">SUM(M34,S34)</f>
        <v>2963.518</v>
      </c>
      <c r="E34" s="75">
        <v>481.96699999999998</v>
      </c>
      <c r="F34" s="123"/>
      <c r="G34" s="80"/>
      <c r="H34" s="73"/>
      <c r="I34" s="123"/>
      <c r="J34" s="80"/>
      <c r="K34" s="73"/>
      <c r="L34" s="73">
        <v>515.69399999999996</v>
      </c>
      <c r="M34" s="73">
        <v>2149.3130000000001</v>
      </c>
      <c r="N34" s="73"/>
      <c r="O34" s="123"/>
      <c r="P34" s="80"/>
      <c r="Q34" s="73"/>
      <c r="R34" s="294">
        <v>550.36400000000003</v>
      </c>
      <c r="S34" s="80">
        <v>814.20500000000004</v>
      </c>
      <c r="T34" s="100"/>
    </row>
    <row r="35" spans="1:33" ht="14.4" customHeight="1" x14ac:dyDescent="0.2">
      <c r="A35" s="97" t="s">
        <v>3</v>
      </c>
      <c r="C35" s="35">
        <f t="shared" ref="C35:C39" si="1">SUM(L35+R35)</f>
        <v>1074.9780000000001</v>
      </c>
      <c r="D35" s="88">
        <f t="shared" si="0"/>
        <v>3019.3760000000002</v>
      </c>
      <c r="E35" s="37">
        <v>461.03399999999999</v>
      </c>
      <c r="F35" s="35"/>
      <c r="G35" s="35"/>
      <c r="H35" s="35"/>
      <c r="I35" s="35"/>
      <c r="J35" s="35"/>
      <c r="K35" s="35"/>
      <c r="L35" s="35">
        <v>538.53200000000004</v>
      </c>
      <c r="M35" s="35">
        <v>2149.578</v>
      </c>
      <c r="N35" s="35"/>
      <c r="O35" s="35"/>
      <c r="P35" s="35"/>
      <c r="Q35" s="35"/>
      <c r="R35" s="35">
        <v>536.44600000000003</v>
      </c>
      <c r="S35" s="35">
        <v>869.798</v>
      </c>
      <c r="T35" s="100"/>
      <c r="U35" s="35"/>
    </row>
    <row r="36" spans="1:33" ht="14.4" customHeight="1" x14ac:dyDescent="0.2">
      <c r="A36" s="93" t="s">
        <v>4</v>
      </c>
      <c r="B36" s="84"/>
      <c r="C36" s="73">
        <f t="shared" si="1"/>
        <v>1133.7759999999998</v>
      </c>
      <c r="D36" s="73">
        <f t="shared" si="0"/>
        <v>3230.7809999999999</v>
      </c>
      <c r="E36" s="75">
        <v>537.75199999999995</v>
      </c>
      <c r="F36" s="239"/>
      <c r="G36" s="73"/>
      <c r="H36" s="73"/>
      <c r="I36" s="73"/>
      <c r="J36" s="73"/>
      <c r="K36" s="73"/>
      <c r="L36" s="73">
        <v>531.029</v>
      </c>
      <c r="M36" s="73">
        <v>2328.5300000000002</v>
      </c>
      <c r="N36" s="73"/>
      <c r="O36" s="73"/>
      <c r="P36" s="73"/>
      <c r="Q36" s="73"/>
      <c r="R36" s="73">
        <v>602.74699999999996</v>
      </c>
      <c r="S36" s="73">
        <v>902.25099999999998</v>
      </c>
      <c r="T36" s="100"/>
      <c r="U36" s="35"/>
    </row>
    <row r="37" spans="1:33" ht="14.4" customHeight="1" x14ac:dyDescent="0.2">
      <c r="A37" s="97" t="s">
        <v>5</v>
      </c>
      <c r="C37" s="35">
        <f t="shared" si="1"/>
        <v>1138.934</v>
      </c>
      <c r="D37" s="35">
        <f t="shared" si="0"/>
        <v>3288.1559999999999</v>
      </c>
      <c r="E37" s="37">
        <v>534.69100000000003</v>
      </c>
      <c r="F37" s="35"/>
      <c r="G37" s="35"/>
      <c r="H37" s="35"/>
      <c r="I37" s="35"/>
      <c r="J37" s="35"/>
      <c r="K37" s="35"/>
      <c r="L37" s="379">
        <v>511.387</v>
      </c>
      <c r="M37" s="379">
        <v>2324.8049999999998</v>
      </c>
      <c r="N37" s="379"/>
      <c r="O37" s="379"/>
      <c r="P37" s="379"/>
      <c r="Q37" s="379"/>
      <c r="R37" s="379">
        <v>627.54700000000003</v>
      </c>
      <c r="S37" s="379">
        <v>963.351</v>
      </c>
      <c r="T37" s="100"/>
      <c r="U37" s="35"/>
    </row>
    <row r="38" spans="1:33" ht="14.4" customHeight="1" x14ac:dyDescent="0.2">
      <c r="A38" s="93" t="s">
        <v>6</v>
      </c>
      <c r="B38" s="84"/>
      <c r="C38" s="73">
        <f t="shared" si="1"/>
        <v>1032.502</v>
      </c>
      <c r="D38" s="73">
        <f t="shared" si="0"/>
        <v>3034.2579999999998</v>
      </c>
      <c r="E38" s="75">
        <v>476.47399999999999</v>
      </c>
      <c r="F38" s="73"/>
      <c r="G38" s="73"/>
      <c r="H38" s="73"/>
      <c r="I38" s="73"/>
      <c r="J38" s="73"/>
      <c r="K38" s="73"/>
      <c r="L38" s="73">
        <v>470.58499999999998</v>
      </c>
      <c r="M38" s="73">
        <v>2127.0070000000001</v>
      </c>
      <c r="N38" s="73"/>
      <c r="O38" s="73"/>
      <c r="P38" s="73"/>
      <c r="Q38" s="73"/>
      <c r="R38" s="73">
        <v>561.91700000000003</v>
      </c>
      <c r="S38" s="73">
        <v>907.25099999999998</v>
      </c>
      <c r="T38" s="100"/>
      <c r="U38" s="35"/>
    </row>
    <row r="39" spans="1:33" ht="14.4" customHeight="1" x14ac:dyDescent="0.2">
      <c r="A39" s="97" t="s">
        <v>7</v>
      </c>
      <c r="C39" s="35">
        <f t="shared" si="1"/>
        <v>1154.086</v>
      </c>
      <c r="D39" s="88">
        <f t="shared" si="0"/>
        <v>3278.8179999999998</v>
      </c>
      <c r="E39" s="37">
        <v>525.13199999999995</v>
      </c>
      <c r="F39" s="35"/>
      <c r="G39" s="35"/>
      <c r="H39" s="35"/>
      <c r="I39" s="35"/>
      <c r="J39" s="35"/>
      <c r="K39" s="35"/>
      <c r="L39" s="35">
        <v>572.61400000000003</v>
      </c>
      <c r="M39" s="35">
        <v>2290.7669999999998</v>
      </c>
      <c r="N39" s="35"/>
      <c r="O39" s="35"/>
      <c r="P39" s="35"/>
      <c r="Q39" s="35"/>
      <c r="R39" s="35">
        <v>581.47199999999998</v>
      </c>
      <c r="S39" s="35">
        <v>988.05100000000004</v>
      </c>
      <c r="T39" s="100"/>
    </row>
    <row r="40" spans="1:33" ht="14.4" customHeight="1" x14ac:dyDescent="0.2">
      <c r="A40" s="93" t="s">
        <v>8</v>
      </c>
      <c r="B40" s="84"/>
      <c r="C40" s="73">
        <f t="shared" ref="C40:C41" si="2">SUM(L40+R40)</f>
        <v>1260.0700000000002</v>
      </c>
      <c r="D40" s="73">
        <f t="shared" ref="D40:D41" si="3">SUM(M40,S40)</f>
        <v>3527.3860000000004</v>
      </c>
      <c r="E40" s="75">
        <v>562.70500000000004</v>
      </c>
      <c r="F40" s="73"/>
      <c r="G40" s="73"/>
      <c r="H40" s="73"/>
      <c r="I40" s="73"/>
      <c r="J40" s="73"/>
      <c r="K40" s="73"/>
      <c r="L40" s="73">
        <v>626.18600000000004</v>
      </c>
      <c r="M40" s="73">
        <v>2460.4560000000001</v>
      </c>
      <c r="N40" s="73"/>
      <c r="O40" s="73"/>
      <c r="P40" s="73"/>
      <c r="Q40" s="73"/>
      <c r="R40" s="73">
        <v>633.88400000000001</v>
      </c>
      <c r="S40" s="73">
        <v>1066.93</v>
      </c>
      <c r="T40" s="100"/>
    </row>
    <row r="41" spans="1:33" ht="14.4" customHeight="1" x14ac:dyDescent="0.2">
      <c r="A41" s="97" t="s">
        <v>9</v>
      </c>
      <c r="C41" s="88">
        <f t="shared" si="2"/>
        <v>1129.556</v>
      </c>
      <c r="D41" s="88">
        <f t="shared" si="3"/>
        <v>3078.2550000000001</v>
      </c>
      <c r="E41" s="37">
        <v>575.84799999999996</v>
      </c>
      <c r="F41" s="35"/>
      <c r="G41" s="35"/>
      <c r="H41" s="35"/>
      <c r="I41" s="35"/>
      <c r="J41" s="35"/>
      <c r="K41" s="35"/>
      <c r="L41" s="35">
        <v>468.875</v>
      </c>
      <c r="M41" s="35">
        <v>2041.2090000000001</v>
      </c>
      <c r="N41" s="35"/>
      <c r="O41" s="35"/>
      <c r="P41" s="35"/>
      <c r="Q41" s="35"/>
      <c r="R41" s="35">
        <v>660.68100000000004</v>
      </c>
      <c r="S41" s="35">
        <v>1037.046</v>
      </c>
      <c r="T41" s="100"/>
    </row>
    <row r="42" spans="1:33" ht="14.4" customHeight="1" x14ac:dyDescent="0.2">
      <c r="A42" s="93" t="s">
        <v>10</v>
      </c>
      <c r="B42" s="84"/>
      <c r="C42" s="73"/>
      <c r="D42" s="73"/>
      <c r="E42" s="75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100"/>
      <c r="V42" s="35"/>
    </row>
    <row r="43" spans="1:33" ht="14.4" customHeight="1" x14ac:dyDescent="0.2">
      <c r="A43" s="97" t="s">
        <v>11</v>
      </c>
      <c r="C43" s="88"/>
      <c r="D43" s="35"/>
      <c r="E43" s="37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100"/>
    </row>
    <row r="44" spans="1:33" ht="14.4" customHeight="1" x14ac:dyDescent="0.2">
      <c r="A44" s="93" t="s">
        <v>12</v>
      </c>
      <c r="B44" s="84"/>
      <c r="C44" s="73"/>
      <c r="D44" s="73"/>
      <c r="E44" s="75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100"/>
    </row>
    <row r="45" spans="1:33" s="102" customFormat="1" ht="14.4" customHeight="1" x14ac:dyDescent="0.2">
      <c r="A45" s="105" t="s">
        <v>13</v>
      </c>
      <c r="C45" s="88"/>
      <c r="D45" s="88"/>
      <c r="E45" s="89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290"/>
    </row>
    <row r="46" spans="1:33" ht="14.4" customHeight="1" x14ac:dyDescent="0.2">
      <c r="A46" s="140" t="s">
        <v>16</v>
      </c>
      <c r="B46" s="38"/>
      <c r="C46" s="81">
        <f>SUM(C34:C45)</f>
        <v>8989.9600000000009</v>
      </c>
      <c r="D46" s="82">
        <f>SUM(D34:D45)</f>
        <v>25420.547999999999</v>
      </c>
      <c r="E46" s="83">
        <f>SUM(E34:E45)</f>
        <v>4155.6030000000001</v>
      </c>
      <c r="F46" s="81"/>
      <c r="G46" s="81"/>
      <c r="H46" s="81"/>
      <c r="I46" s="81"/>
      <c r="J46" s="81"/>
      <c r="K46" s="81"/>
      <c r="L46" s="81">
        <f>SUM(L34:L45)</f>
        <v>4234.902</v>
      </c>
      <c r="M46" s="81">
        <f>SUM(M34:M45)</f>
        <v>17871.665000000001</v>
      </c>
      <c r="N46" s="81"/>
      <c r="O46" s="81"/>
      <c r="P46" s="81"/>
      <c r="Q46" s="81"/>
      <c r="R46" s="81">
        <f>SUM(R34:R45)</f>
        <v>4755.0579999999991</v>
      </c>
      <c r="S46" s="81">
        <f>SUM(S34:S45)</f>
        <v>7548.8830000000007</v>
      </c>
      <c r="T46" s="100"/>
    </row>
    <row r="47" spans="1:33" ht="14.4" customHeight="1" x14ac:dyDescent="0.2">
      <c r="A47" s="100" t="s">
        <v>65</v>
      </c>
      <c r="C47" s="35">
        <f>SUM(C18:C25)</f>
        <v>9201.2389999999996</v>
      </c>
      <c r="D47" s="35">
        <f t="shared" ref="D47:R47" si="4">SUM(D18:D25)</f>
        <v>23834.031999999999</v>
      </c>
      <c r="E47" s="47">
        <f t="shared" si="4"/>
        <v>4251.5110000000004</v>
      </c>
      <c r="F47" s="47"/>
      <c r="G47" s="35"/>
      <c r="H47" s="35"/>
      <c r="I47" s="35"/>
      <c r="J47" s="35"/>
      <c r="K47" s="35"/>
      <c r="L47" s="35">
        <f t="shared" si="4"/>
        <v>4514.1970000000001</v>
      </c>
      <c r="M47" s="35">
        <f t="shared" si="4"/>
        <v>17376.309000000001</v>
      </c>
      <c r="N47" s="35"/>
      <c r="O47" s="35"/>
      <c r="P47" s="35"/>
      <c r="Q47" s="35"/>
      <c r="R47" s="35">
        <f t="shared" si="4"/>
        <v>4687.0419999999995</v>
      </c>
      <c r="S47" s="35">
        <f>SUM(S18:S25)</f>
        <v>6457.723</v>
      </c>
      <c r="T47" s="100"/>
    </row>
    <row r="48" spans="1:33" ht="14.4" customHeight="1" x14ac:dyDescent="0.2">
      <c r="A48" s="140" t="s">
        <v>14</v>
      </c>
      <c r="B48" s="38"/>
      <c r="C48" s="10">
        <f>C46/$C$46</f>
        <v>1</v>
      </c>
      <c r="D48" s="10">
        <f>D46/$D$46</f>
        <v>1</v>
      </c>
      <c r="E48" s="12">
        <f>E46/$C$46</f>
        <v>0.46224933147644703</v>
      </c>
      <c r="F48" s="10"/>
      <c r="G48" s="10"/>
      <c r="H48" s="38"/>
      <c r="I48" s="10"/>
      <c r="J48" s="10"/>
      <c r="K48" s="38"/>
      <c r="L48" s="10">
        <f>L46/$C$46</f>
        <v>0.47107017161366677</v>
      </c>
      <c r="M48" s="10">
        <f>M46/$D$46</f>
        <v>0.7030401154215874</v>
      </c>
      <c r="N48" s="38"/>
      <c r="O48" s="10"/>
      <c r="P48" s="10"/>
      <c r="Q48" s="38"/>
      <c r="R48" s="10">
        <f>R46/C46</f>
        <v>0.52892982838633307</v>
      </c>
      <c r="S48" s="10">
        <f>S46/D46</f>
        <v>0.29695988457841277</v>
      </c>
      <c r="T48" s="100"/>
    </row>
    <row r="49" spans="1:20" ht="14.4" customHeight="1" x14ac:dyDescent="0.2">
      <c r="A49" s="127" t="s">
        <v>15</v>
      </c>
      <c r="B49" s="128"/>
      <c r="C49" s="39">
        <f>C46/C47</f>
        <v>0.97703798368893591</v>
      </c>
      <c r="D49" s="39">
        <f>D46/D47</f>
        <v>1.0665651535585754</v>
      </c>
      <c r="E49" s="41">
        <f>E46/E47</f>
        <v>0.97744143199911737</v>
      </c>
      <c r="F49" s="39"/>
      <c r="G49" s="39"/>
      <c r="H49" s="39"/>
      <c r="I49" s="39"/>
      <c r="J49" s="39"/>
      <c r="K49" s="39"/>
      <c r="L49" s="39">
        <f>L46/L47</f>
        <v>0.93812963856030207</v>
      </c>
      <c r="M49" s="39">
        <f>M46/M47</f>
        <v>1.0285075501362229</v>
      </c>
      <c r="N49" s="39"/>
      <c r="O49" s="39"/>
      <c r="P49" s="39"/>
      <c r="Q49" s="39"/>
      <c r="R49" s="39">
        <f>R46/R47</f>
        <v>1.0145114978700851</v>
      </c>
      <c r="S49" s="39">
        <f>S46/S47</f>
        <v>1.1689697746403804</v>
      </c>
      <c r="T49" s="100"/>
    </row>
    <row r="50" spans="1:20" ht="14.4" customHeight="1" x14ac:dyDescent="0.2">
      <c r="A50" t="s">
        <v>78</v>
      </c>
    </row>
    <row r="51" spans="1:20" x14ac:dyDescent="0.2">
      <c r="A51" s="67"/>
    </row>
  </sheetData>
  <phoneticPr fontId="2"/>
  <pageMargins left="0.92" right="0.15748031496062992" top="0.53" bottom="0.55118110236220474" header="0.54" footer="0.59055118110236227"/>
  <pageSetup paperSize="9" scale="75" orientation="landscape" r:id="rId1"/>
  <headerFooter alignWithMargins="0"/>
  <ignoredErrors>
    <ignoredError sqref="C30:E30 L30:M30 R30:S30 C47:E47 L47:M47 R47:S47" formulaRange="1"/>
    <ignoredError sqref="D4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3C72-995A-4BD9-8DED-C83BD930E1C2}">
  <sheetPr codeName="Sheet4"/>
  <dimension ref="A1:AG52"/>
  <sheetViews>
    <sheetView tabSelected="1" view="pageBreakPreview" zoomScale="60" zoomScaleNormal="90" workbookViewId="0">
      <selection activeCell="C41" sqref="C41:D41"/>
    </sheetView>
  </sheetViews>
  <sheetFormatPr defaultRowHeight="13.2" x14ac:dyDescent="0.2"/>
  <cols>
    <col min="1" max="1" width="13.44140625" customWidth="1"/>
    <col min="2" max="2" width="7.6640625" customWidth="1"/>
    <col min="3" max="5" width="9.109375" bestFit="1" customWidth="1"/>
    <col min="8" max="8" width="6.33203125" customWidth="1"/>
    <col min="9" max="10" width="8.88671875" customWidth="1"/>
    <col min="11" max="11" width="6.21875" customWidth="1"/>
    <col min="12" max="12" width="8.88671875" customWidth="1"/>
    <col min="13" max="13" width="9.109375" bestFit="1" customWidth="1"/>
    <col min="14" max="14" width="6.21875" customWidth="1"/>
    <col min="15" max="15" width="8.88671875" customWidth="1"/>
    <col min="17" max="17" width="6.21875" customWidth="1"/>
    <col min="19" max="19" width="11" customWidth="1"/>
  </cols>
  <sheetData>
    <row r="1" spans="1:33" ht="16.2" x14ac:dyDescent="0.2">
      <c r="A1" s="1" t="s">
        <v>0</v>
      </c>
    </row>
    <row r="2" spans="1:33" x14ac:dyDescent="0.2">
      <c r="N2" t="s">
        <v>81</v>
      </c>
    </row>
    <row r="3" spans="1:33" x14ac:dyDescent="0.2">
      <c r="A3" t="s">
        <v>30</v>
      </c>
      <c r="N3" t="s">
        <v>88</v>
      </c>
    </row>
    <row r="4" spans="1:33" ht="14.4" customHeight="1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33" ht="14.4" customHeight="1" x14ac:dyDescent="0.2">
      <c r="A5" s="127"/>
      <c r="B5" s="5"/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33" ht="14.4" customHeight="1" x14ac:dyDescent="0.2">
      <c r="A6" s="97" t="s">
        <v>90</v>
      </c>
      <c r="B6" s="107">
        <v>2013</v>
      </c>
      <c r="C6" s="35">
        <v>4632</v>
      </c>
      <c r="D6" s="36">
        <v>3702</v>
      </c>
      <c r="E6" s="327"/>
      <c r="F6" s="106"/>
      <c r="G6" s="88"/>
      <c r="H6" s="88"/>
      <c r="I6" s="328"/>
      <c r="J6" s="88"/>
      <c r="K6" s="88"/>
      <c r="L6" s="328"/>
      <c r="M6" s="88"/>
      <c r="N6" s="88"/>
      <c r="O6" s="328"/>
      <c r="P6" s="88"/>
      <c r="Q6" s="88"/>
      <c r="R6" s="328"/>
      <c r="S6" s="90"/>
    </row>
    <row r="7" spans="1:33" ht="14.4" customHeight="1" x14ac:dyDescent="0.2">
      <c r="A7" s="254" t="s">
        <v>91</v>
      </c>
      <c r="B7" s="252">
        <v>2014</v>
      </c>
      <c r="C7" s="259">
        <v>4582</v>
      </c>
      <c r="D7" s="260">
        <v>3846</v>
      </c>
      <c r="E7" s="329"/>
      <c r="F7" s="330"/>
      <c r="G7" s="80"/>
      <c r="H7" s="73"/>
      <c r="I7" s="330"/>
      <c r="J7" s="330"/>
      <c r="K7" s="330"/>
      <c r="L7" s="330"/>
      <c r="M7" s="294"/>
      <c r="N7" s="330"/>
      <c r="O7" s="330"/>
      <c r="P7" s="294"/>
      <c r="Q7" s="330"/>
      <c r="R7" s="330"/>
      <c r="S7" s="331"/>
    </row>
    <row r="8" spans="1:33" ht="14.4" customHeight="1" x14ac:dyDescent="0.2">
      <c r="A8" s="97" t="s">
        <v>92</v>
      </c>
      <c r="B8" s="107">
        <v>2015</v>
      </c>
      <c r="C8" s="99">
        <v>3603</v>
      </c>
      <c r="D8" s="99">
        <v>3127</v>
      </c>
      <c r="E8" s="332"/>
      <c r="F8" s="333"/>
      <c r="G8" s="201"/>
      <c r="H8" s="88"/>
      <c r="I8" s="213"/>
      <c r="J8" s="201"/>
      <c r="K8" s="88"/>
      <c r="L8" s="213"/>
      <c r="M8" s="201"/>
      <c r="N8" s="88"/>
      <c r="O8" s="213"/>
      <c r="P8" s="201"/>
      <c r="Q8" s="88"/>
      <c r="R8" s="213"/>
      <c r="S8" s="324"/>
    </row>
    <row r="9" spans="1:33" ht="14.4" customHeight="1" x14ac:dyDescent="0.2">
      <c r="A9" s="254" t="s">
        <v>93</v>
      </c>
      <c r="B9" s="252">
        <v>2016</v>
      </c>
      <c r="C9" s="239">
        <v>3759</v>
      </c>
      <c r="D9" s="239">
        <v>3778</v>
      </c>
      <c r="E9" s="334"/>
      <c r="F9" s="123"/>
      <c r="G9" s="137"/>
      <c r="H9" s="84"/>
      <c r="I9" s="123"/>
      <c r="J9" s="137"/>
      <c r="K9" s="84"/>
      <c r="L9" s="123"/>
      <c r="M9" s="137"/>
      <c r="N9" s="84"/>
      <c r="O9" s="123"/>
      <c r="P9" s="137"/>
      <c r="Q9" s="84"/>
      <c r="R9" s="123"/>
      <c r="S9" s="138"/>
    </row>
    <row r="10" spans="1:33" ht="14.4" customHeight="1" x14ac:dyDescent="0.2">
      <c r="A10" s="97" t="s">
        <v>97</v>
      </c>
      <c r="B10" s="107">
        <v>2017</v>
      </c>
      <c r="C10" s="35">
        <v>3852</v>
      </c>
      <c r="D10" s="35">
        <v>3536</v>
      </c>
      <c r="E10" s="326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291"/>
    </row>
    <row r="11" spans="1:33" ht="14.4" customHeight="1" x14ac:dyDescent="0.2">
      <c r="A11" s="254" t="s">
        <v>98</v>
      </c>
      <c r="B11" s="252">
        <v>2018</v>
      </c>
      <c r="C11" s="239">
        <v>4117.4750000000004</v>
      </c>
      <c r="D11" s="239">
        <v>3883.444</v>
      </c>
      <c r="E11" s="335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336"/>
    </row>
    <row r="12" spans="1:33" ht="14.4" customHeight="1" x14ac:dyDescent="0.2">
      <c r="A12" s="97" t="s">
        <v>99</v>
      </c>
      <c r="B12" s="107">
        <v>2019</v>
      </c>
      <c r="C12" s="35">
        <v>4240.0789999999997</v>
      </c>
      <c r="D12" s="35">
        <v>3731.9870000000001</v>
      </c>
      <c r="E12" s="326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291"/>
    </row>
    <row r="13" spans="1:33" ht="14.4" customHeight="1" x14ac:dyDescent="0.2">
      <c r="A13" s="254" t="s">
        <v>105</v>
      </c>
      <c r="B13" s="252">
        <v>2020</v>
      </c>
      <c r="C13" s="239">
        <v>3871.8240000000001</v>
      </c>
      <c r="D13" s="239">
        <v>3184.2170000000006</v>
      </c>
      <c r="E13" s="335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336"/>
    </row>
    <row r="14" spans="1:33" ht="14.4" customHeight="1" x14ac:dyDescent="0.2">
      <c r="A14" s="97" t="s">
        <v>104</v>
      </c>
      <c r="B14" s="107">
        <v>2021</v>
      </c>
      <c r="C14" s="35">
        <v>3919.5970000000002</v>
      </c>
      <c r="D14" s="35">
        <v>3683.5970000000002</v>
      </c>
      <c r="E14" s="326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291"/>
    </row>
    <row r="15" spans="1:33" ht="14.4" customHeight="1" x14ac:dyDescent="0.2">
      <c r="A15" s="254" t="s">
        <v>110</v>
      </c>
      <c r="B15" s="252">
        <v>2022</v>
      </c>
      <c r="C15" s="239">
        <v>3328.2159999999999</v>
      </c>
      <c r="D15" s="239">
        <v>4014.0729999999999</v>
      </c>
      <c r="E15" s="335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336"/>
    </row>
    <row r="16" spans="1:33" s="92" customFormat="1" ht="14.4" customHeight="1" x14ac:dyDescent="0.2">
      <c r="A16" s="97" t="s">
        <v>112</v>
      </c>
      <c r="B16" s="107">
        <v>2023</v>
      </c>
      <c r="C16" s="35">
        <v>2816.0350000000003</v>
      </c>
      <c r="D16" s="35">
        <v>3224.0519999999997</v>
      </c>
      <c r="E16" s="326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291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92" customFormat="1" ht="14.4" customHeight="1" x14ac:dyDescent="0.2">
      <c r="A17" s="304" t="s">
        <v>116</v>
      </c>
      <c r="B17" s="322">
        <v>2024</v>
      </c>
      <c r="C17" s="306">
        <v>2313.904</v>
      </c>
      <c r="D17" s="307">
        <v>2870.636</v>
      </c>
      <c r="E17" s="325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10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92" customFormat="1" ht="14.4" customHeight="1" x14ac:dyDescent="0.2">
      <c r="A18" s="105" t="s">
        <v>118</v>
      </c>
      <c r="B18" s="102">
        <v>2025</v>
      </c>
      <c r="C18" s="88">
        <v>182.398</v>
      </c>
      <c r="D18" s="90">
        <v>218.87299999999999</v>
      </c>
      <c r="E18" s="337" t="s">
        <v>54</v>
      </c>
      <c r="F18" s="213" t="s">
        <v>54</v>
      </c>
      <c r="G18" s="201" t="s">
        <v>62</v>
      </c>
      <c r="H18" s="88"/>
      <c r="I18" s="213" t="s">
        <v>54</v>
      </c>
      <c r="J18" s="201" t="s">
        <v>62</v>
      </c>
      <c r="K18" s="88"/>
      <c r="L18" s="213" t="s">
        <v>54</v>
      </c>
      <c r="M18" s="201" t="s">
        <v>62</v>
      </c>
      <c r="N18" s="88"/>
      <c r="O18" s="213" t="s">
        <v>54</v>
      </c>
      <c r="P18" s="201" t="s">
        <v>62</v>
      </c>
      <c r="Q18" s="88"/>
      <c r="R18" s="213" t="s">
        <v>54</v>
      </c>
      <c r="S18" s="324" t="s">
        <v>62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92" customFormat="1" ht="14.4" customHeight="1" x14ac:dyDescent="0.2">
      <c r="A19" s="93" t="s">
        <v>3</v>
      </c>
      <c r="B19" s="84"/>
      <c r="C19" s="73">
        <v>179.197</v>
      </c>
      <c r="D19" s="74">
        <v>201.84800000000001</v>
      </c>
      <c r="E19" s="75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92" customFormat="1" ht="14.4" customHeight="1" x14ac:dyDescent="0.2">
      <c r="A20" s="105" t="s">
        <v>4</v>
      </c>
      <c r="B20" s="102"/>
      <c r="C20" s="88">
        <v>171.422</v>
      </c>
      <c r="D20" s="90">
        <v>226.697</v>
      </c>
      <c r="E20" s="89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9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4.4" customHeight="1" x14ac:dyDescent="0.2">
      <c r="A21" s="93" t="s">
        <v>5</v>
      </c>
      <c r="B21" s="84"/>
      <c r="C21" s="73">
        <v>195.584</v>
      </c>
      <c r="D21" s="74">
        <v>231.29400000000001</v>
      </c>
      <c r="E21" s="75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4"/>
    </row>
    <row r="22" spans="1:33" s="92" customFormat="1" ht="14.4" customHeight="1" x14ac:dyDescent="0.2">
      <c r="A22" s="105" t="s">
        <v>6</v>
      </c>
      <c r="B22" s="102"/>
      <c r="C22" s="88">
        <v>177.05799999999999</v>
      </c>
      <c r="D22" s="90">
        <v>215.76499999999999</v>
      </c>
      <c r="E22" s="89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9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92" customFormat="1" ht="14.4" customHeight="1" x14ac:dyDescent="0.2">
      <c r="A23" s="93" t="s">
        <v>7</v>
      </c>
      <c r="B23" s="84"/>
      <c r="C23" s="73">
        <v>179.161</v>
      </c>
      <c r="D23" s="74">
        <v>218.512</v>
      </c>
      <c r="E23" s="75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4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s="92" customFormat="1" ht="14.4" customHeight="1" x14ac:dyDescent="0.2">
      <c r="A24" s="105" t="s">
        <v>8</v>
      </c>
      <c r="B24" s="102"/>
      <c r="C24" s="88">
        <v>216.84399999999999</v>
      </c>
      <c r="D24" s="90">
        <v>272.66699999999997</v>
      </c>
      <c r="E24" s="89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90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s="92" customFormat="1" ht="14.4" customHeight="1" x14ac:dyDescent="0.2">
      <c r="A25" s="93" t="s">
        <v>9</v>
      </c>
      <c r="B25" s="84"/>
      <c r="C25" s="73">
        <v>157.297</v>
      </c>
      <c r="D25" s="74">
        <v>211.471</v>
      </c>
      <c r="E25" s="75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4"/>
      <c r="T25"/>
      <c r="U25" s="292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92" customFormat="1" ht="14.4" customHeight="1" x14ac:dyDescent="0.2">
      <c r="A26" s="105" t="s">
        <v>10</v>
      </c>
      <c r="B26" s="102"/>
      <c r="C26" s="88">
        <v>213.745</v>
      </c>
      <c r="D26" s="90">
        <v>269.40100000000001</v>
      </c>
      <c r="E26" s="89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90"/>
      <c r="T26"/>
      <c r="U26" s="292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92" customFormat="1" ht="14.4" customHeight="1" x14ac:dyDescent="0.2">
      <c r="A27" s="93" t="s">
        <v>11</v>
      </c>
      <c r="B27" s="84"/>
      <c r="C27" s="73">
        <v>207.86099999999999</v>
      </c>
      <c r="D27" s="74">
        <v>302.875</v>
      </c>
      <c r="E27" s="75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4"/>
      <c r="T27"/>
      <c r="U27" s="292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92" customFormat="1" ht="14.4" customHeight="1" x14ac:dyDescent="0.2">
      <c r="A28" s="105" t="s">
        <v>12</v>
      </c>
      <c r="B28" s="102"/>
      <c r="C28" s="88">
        <v>188.13200000000001</v>
      </c>
      <c r="D28" s="90">
        <v>272.935</v>
      </c>
      <c r="E28" s="89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90"/>
      <c r="T28"/>
      <c r="U28" s="292"/>
      <c r="V28"/>
      <c r="W28"/>
      <c r="X28"/>
      <c r="Y28"/>
      <c r="Z28"/>
      <c r="AA28"/>
      <c r="AB28"/>
      <c r="AC28"/>
      <c r="AD28"/>
      <c r="AE28"/>
      <c r="AF28"/>
      <c r="AG28"/>
    </row>
    <row r="29" spans="1:33" s="92" customFormat="1" ht="14.4" customHeight="1" x14ac:dyDescent="0.2">
      <c r="A29" s="93" t="s">
        <v>13</v>
      </c>
      <c r="B29" s="84"/>
      <c r="C29" s="73">
        <v>186.95099999999999</v>
      </c>
      <c r="D29" s="74">
        <v>253.554</v>
      </c>
      <c r="E29" s="75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4"/>
      <c r="T29"/>
      <c r="U29" s="292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92" customFormat="1" ht="14.4" customHeight="1" x14ac:dyDescent="0.2">
      <c r="A30" s="140" t="s">
        <v>16</v>
      </c>
      <c r="B30" s="38"/>
      <c r="C30" s="81">
        <f>SUM(C18:C29)</f>
        <v>2255.65</v>
      </c>
      <c r="D30" s="82">
        <f>SUM(D18:D29)</f>
        <v>2895.8919999999998</v>
      </c>
      <c r="E30" s="83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/>
      <c r="U30" s="292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92" customFormat="1" ht="14.4" customHeight="1" x14ac:dyDescent="0.2">
      <c r="A31" s="100" t="s">
        <v>65</v>
      </c>
      <c r="B31"/>
      <c r="C31" s="35">
        <f>C17</f>
        <v>2313.904</v>
      </c>
      <c r="D31" s="35">
        <f>D17</f>
        <v>2870.636</v>
      </c>
      <c r="E31" s="15"/>
      <c r="F31" s="14"/>
      <c r="G31" s="98"/>
      <c r="H31" s="35"/>
      <c r="I31" s="14"/>
      <c r="J31" s="98"/>
      <c r="K31" s="35"/>
      <c r="L31" s="14"/>
      <c r="M31" s="98"/>
      <c r="N31" s="35"/>
      <c r="O31" s="14"/>
      <c r="P31" s="98"/>
      <c r="Q31" s="35"/>
      <c r="R31" s="14"/>
      <c r="S31" s="211"/>
      <c r="T31"/>
      <c r="U31" s="292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92" customFormat="1" ht="14.4" customHeight="1" x14ac:dyDescent="0.2">
      <c r="A32" s="140" t="s">
        <v>48</v>
      </c>
      <c r="B32" s="38"/>
      <c r="C32" s="10">
        <v>1</v>
      </c>
      <c r="D32" s="11">
        <v>1</v>
      </c>
      <c r="E32" s="212"/>
      <c r="F32" s="152"/>
      <c r="G32" s="10"/>
      <c r="H32" s="38"/>
      <c r="I32" s="10"/>
      <c r="J32" s="10"/>
      <c r="K32" s="38"/>
      <c r="L32" s="10"/>
      <c r="M32" s="10"/>
      <c r="N32" s="38"/>
      <c r="O32" s="10"/>
      <c r="P32" s="10"/>
      <c r="Q32" s="38"/>
      <c r="R32" s="10"/>
      <c r="S32" s="11"/>
      <c r="T32"/>
      <c r="U32" s="29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92" customFormat="1" ht="14.4" customHeight="1" x14ac:dyDescent="0.2">
      <c r="A33" s="127" t="s">
        <v>15</v>
      </c>
      <c r="B33" s="128"/>
      <c r="C33" s="39">
        <f>C30/C31</f>
        <v>0.9748243660929754</v>
      </c>
      <c r="D33" s="40">
        <f>D30/D31</f>
        <v>1.0087980503275231</v>
      </c>
      <c r="E33" s="41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/>
      <c r="U33" s="292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4.4" customHeight="1" x14ac:dyDescent="0.2">
      <c r="A34" s="93" t="s">
        <v>119</v>
      </c>
      <c r="B34" s="84">
        <v>2026</v>
      </c>
      <c r="C34" s="73">
        <v>162.03399999999999</v>
      </c>
      <c r="D34" s="74">
        <v>239.916</v>
      </c>
      <c r="E34" s="59" t="s">
        <v>80</v>
      </c>
      <c r="F34" s="123" t="s">
        <v>54</v>
      </c>
      <c r="G34" s="80" t="s">
        <v>57</v>
      </c>
      <c r="H34" s="73"/>
      <c r="I34" s="123" t="s">
        <v>54</v>
      </c>
      <c r="J34" s="80" t="s">
        <v>57</v>
      </c>
      <c r="K34" s="73"/>
      <c r="L34" s="123" t="s">
        <v>54</v>
      </c>
      <c r="M34" s="80" t="s">
        <v>57</v>
      </c>
      <c r="N34" s="73"/>
      <c r="O34" s="123" t="s">
        <v>54</v>
      </c>
      <c r="P34" s="80" t="s">
        <v>57</v>
      </c>
      <c r="Q34" s="73"/>
      <c r="R34" s="123" t="s">
        <v>54</v>
      </c>
      <c r="S34" s="124" t="s">
        <v>57</v>
      </c>
      <c r="U34" s="292"/>
    </row>
    <row r="35" spans="1:33" ht="14.4" customHeight="1" x14ac:dyDescent="0.2">
      <c r="A35" s="97" t="s">
        <v>3</v>
      </c>
      <c r="C35" s="35">
        <v>167.76</v>
      </c>
      <c r="D35" s="36">
        <v>238.64599999999999</v>
      </c>
      <c r="E35" s="3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6"/>
    </row>
    <row r="36" spans="1:33" ht="14.4" customHeight="1" x14ac:dyDescent="0.2">
      <c r="A36" s="93" t="s">
        <v>4</v>
      </c>
      <c r="B36" s="84"/>
      <c r="C36" s="293">
        <v>173.75</v>
      </c>
      <c r="D36" s="293">
        <v>240.23400000000001</v>
      </c>
      <c r="E36" s="75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4"/>
    </row>
    <row r="37" spans="1:33" ht="14.4" customHeight="1" x14ac:dyDescent="0.2">
      <c r="A37" s="97" t="s">
        <v>5</v>
      </c>
      <c r="C37" s="180">
        <v>166.297</v>
      </c>
      <c r="D37" s="180">
        <v>269.774</v>
      </c>
      <c r="E37" s="3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</row>
    <row r="38" spans="1:33" ht="14.4" customHeight="1" x14ac:dyDescent="0.2">
      <c r="A38" s="93" t="s">
        <v>6</v>
      </c>
      <c r="B38" s="84"/>
      <c r="C38" s="73">
        <v>151.898</v>
      </c>
      <c r="D38" s="73">
        <v>285.80599999999998</v>
      </c>
      <c r="E38" s="75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4"/>
    </row>
    <row r="39" spans="1:33" ht="14.4" customHeight="1" x14ac:dyDescent="0.2">
      <c r="A39" s="97" t="s">
        <v>7</v>
      </c>
      <c r="C39" s="35">
        <v>195.81399999999999</v>
      </c>
      <c r="D39" s="36">
        <v>300.21100000000001</v>
      </c>
      <c r="E39" s="37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</row>
    <row r="40" spans="1:33" ht="14.4" customHeight="1" x14ac:dyDescent="0.2">
      <c r="A40" s="93" t="s">
        <v>8</v>
      </c>
      <c r="B40" s="84"/>
      <c r="C40" s="73">
        <v>188.054</v>
      </c>
      <c r="D40" s="74">
        <v>328.73099999999999</v>
      </c>
      <c r="E40" s="75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4"/>
    </row>
    <row r="41" spans="1:33" ht="14.4" customHeight="1" x14ac:dyDescent="0.2">
      <c r="A41" s="97" t="s">
        <v>9</v>
      </c>
      <c r="C41" s="178">
        <v>136.61699999999999</v>
      </c>
      <c r="D41" s="35">
        <v>267.05599999999998</v>
      </c>
      <c r="E41" s="37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6"/>
    </row>
    <row r="42" spans="1:33" ht="14.4" customHeight="1" x14ac:dyDescent="0.2">
      <c r="A42" s="93" t="s">
        <v>10</v>
      </c>
      <c r="B42" s="84"/>
      <c r="C42" s="73"/>
      <c r="D42" s="73"/>
      <c r="E42" s="75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4"/>
    </row>
    <row r="43" spans="1:33" ht="14.4" customHeight="1" x14ac:dyDescent="0.2">
      <c r="A43" s="97" t="s">
        <v>11</v>
      </c>
      <c r="C43" s="35"/>
      <c r="D43" s="35"/>
      <c r="E43" s="37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</row>
    <row r="44" spans="1:33" ht="14.4" customHeight="1" x14ac:dyDescent="0.2">
      <c r="A44" s="93" t="s">
        <v>12</v>
      </c>
      <c r="B44" s="84"/>
      <c r="C44" s="73"/>
      <c r="D44" s="74"/>
      <c r="E44" s="75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4"/>
    </row>
    <row r="45" spans="1:33" ht="14.4" customHeight="1" x14ac:dyDescent="0.2">
      <c r="A45" s="97" t="s">
        <v>13</v>
      </c>
      <c r="C45" s="339"/>
      <c r="D45" s="339"/>
      <c r="E45" s="37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/>
    </row>
    <row r="46" spans="1:33" ht="14.4" customHeight="1" x14ac:dyDescent="0.2">
      <c r="A46" s="140" t="s">
        <v>16</v>
      </c>
      <c r="B46" s="38"/>
      <c r="C46" s="81">
        <f>SUM(C34:C45)</f>
        <v>1342.2239999999999</v>
      </c>
      <c r="D46" s="82">
        <f>SUM(D34:D45)</f>
        <v>2170.3739999999998</v>
      </c>
      <c r="E46" s="83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</row>
    <row r="47" spans="1:33" ht="14.4" customHeight="1" x14ac:dyDescent="0.2">
      <c r="A47" s="100" t="s">
        <v>65</v>
      </c>
      <c r="C47" s="35">
        <f>SUM(C18:C25)</f>
        <v>1458.9610000000002</v>
      </c>
      <c r="D47" s="35">
        <f>SUM(D18:D25)</f>
        <v>1797.1269999999997</v>
      </c>
      <c r="E47" s="37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33" ht="14.4" customHeight="1" x14ac:dyDescent="0.2">
      <c r="A48" s="140" t="s">
        <v>14</v>
      </c>
      <c r="B48" s="38"/>
      <c r="C48" s="10">
        <f>C46/$C$46</f>
        <v>1</v>
      </c>
      <c r="D48" s="11">
        <f>D46/$D$46</f>
        <v>1</v>
      </c>
      <c r="E48" s="12"/>
      <c r="F48" s="10"/>
      <c r="G48" s="10"/>
      <c r="H48" s="38"/>
      <c r="I48" s="10"/>
      <c r="J48" s="10"/>
      <c r="K48" s="38"/>
      <c r="L48" s="10"/>
      <c r="M48" s="10"/>
      <c r="N48" s="38"/>
      <c r="O48" s="10"/>
      <c r="P48" s="10"/>
      <c r="Q48" s="38"/>
      <c r="R48" s="10"/>
      <c r="S48" s="11"/>
    </row>
    <row r="49" spans="1:19" ht="14.4" customHeight="1" x14ac:dyDescent="0.2">
      <c r="A49" s="127" t="s">
        <v>15</v>
      </c>
      <c r="B49" s="128"/>
      <c r="C49" s="39">
        <f>C46/C47</f>
        <v>0.91998620936406095</v>
      </c>
      <c r="D49" s="39">
        <f>D46/D47</f>
        <v>1.207690942265071</v>
      </c>
      <c r="E49" s="41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40"/>
    </row>
    <row r="50" spans="1:19" ht="14.4" customHeight="1" x14ac:dyDescent="0.2">
      <c r="A50" t="s">
        <v>78</v>
      </c>
    </row>
    <row r="51" spans="1:19" x14ac:dyDescent="0.2">
      <c r="A51" s="67"/>
    </row>
    <row r="52" spans="1:19" x14ac:dyDescent="0.2">
      <c r="A52" s="67"/>
    </row>
  </sheetData>
  <phoneticPr fontId="2"/>
  <pageMargins left="0.82677165354330717" right="0.15748031496062992" top="0.39370078740157483" bottom="0.55118110236220474" header="0.43307086614173229" footer="0.59055118110236227"/>
  <pageSetup paperSize="9" scale="78" orientation="landscape" r:id="rId1"/>
  <headerFooter alignWithMargins="0"/>
  <ignoredErrors>
    <ignoredError sqref="C30:D30 C47:D4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DEC06-53C5-4FC0-8D25-F8E01F5F5F50}">
  <sheetPr codeName="Sheet5">
    <pageSetUpPr fitToPage="1"/>
  </sheetPr>
  <dimension ref="A1:AB78"/>
  <sheetViews>
    <sheetView view="pageBreakPreview" topLeftCell="A20" zoomScale="80" zoomScaleNormal="90" zoomScaleSheetLayoutView="80" workbookViewId="0">
      <selection activeCell="L72" sqref="L72"/>
    </sheetView>
  </sheetViews>
  <sheetFormatPr defaultRowHeight="13.2" x14ac:dyDescent="0.2"/>
  <cols>
    <col min="1" max="1" width="12.109375" customWidth="1"/>
    <col min="2" max="2" width="6.6640625" customWidth="1"/>
    <col min="3" max="3" width="11.109375" customWidth="1"/>
    <col min="4" max="4" width="10.44140625" bestFit="1" customWidth="1"/>
    <col min="5" max="5" width="9.109375" bestFit="1" customWidth="1"/>
    <col min="6" max="6" width="10.6640625" customWidth="1"/>
    <col min="8" max="8" width="6.21875" customWidth="1"/>
    <col min="9" max="9" width="10" customWidth="1"/>
    <col min="10" max="10" width="8.88671875" customWidth="1"/>
    <col min="11" max="11" width="6.21875" customWidth="1"/>
    <col min="12" max="13" width="9.109375" bestFit="1" customWidth="1"/>
    <col min="14" max="14" width="6.21875" customWidth="1"/>
    <col min="15" max="15" width="10" customWidth="1"/>
    <col min="17" max="17" width="6.21875" customWidth="1"/>
    <col min="18" max="18" width="10.109375" customWidth="1"/>
    <col min="19" max="19" width="10.77734375" customWidth="1"/>
  </cols>
  <sheetData>
    <row r="1" spans="1:24" ht="16.2" x14ac:dyDescent="0.2">
      <c r="A1" s="1" t="s">
        <v>31</v>
      </c>
    </row>
    <row r="2" spans="1:24" x14ac:dyDescent="0.2">
      <c r="N2" t="s">
        <v>81</v>
      </c>
      <c r="W2" s="16"/>
      <c r="X2" s="16"/>
    </row>
    <row r="3" spans="1:24" x14ac:dyDescent="0.2">
      <c r="A3" t="s">
        <v>1</v>
      </c>
      <c r="N3" t="s">
        <v>88</v>
      </c>
    </row>
    <row r="4" spans="1:24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24" x14ac:dyDescent="0.2">
      <c r="A5" s="127"/>
      <c r="B5" s="58" t="s">
        <v>27</v>
      </c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  <c r="W5" s="16"/>
      <c r="X5" s="16"/>
    </row>
    <row r="6" spans="1:24" ht="14.4" customHeight="1" x14ac:dyDescent="0.2">
      <c r="A6" s="125" t="s">
        <v>2</v>
      </c>
      <c r="B6" s="71"/>
      <c r="C6" s="48">
        <v>788741</v>
      </c>
      <c r="D6" s="53">
        <v>432425</v>
      </c>
      <c r="E6" s="188">
        <v>197335</v>
      </c>
      <c r="F6" s="48">
        <v>47688</v>
      </c>
      <c r="G6" s="48">
        <v>31764</v>
      </c>
      <c r="H6" s="48"/>
      <c r="I6" s="48">
        <v>34394</v>
      </c>
      <c r="J6" s="48">
        <v>31142</v>
      </c>
      <c r="K6" s="48"/>
      <c r="L6" s="48">
        <v>611685</v>
      </c>
      <c r="M6" s="48">
        <v>305542</v>
      </c>
      <c r="N6" s="48"/>
      <c r="O6" s="48">
        <v>49212</v>
      </c>
      <c r="P6" s="48">
        <v>31957</v>
      </c>
      <c r="Q6" s="48"/>
      <c r="R6" s="48">
        <v>45762</v>
      </c>
      <c r="S6" s="53">
        <v>32016</v>
      </c>
    </row>
    <row r="7" spans="1:24" ht="14.4" customHeight="1" x14ac:dyDescent="0.2">
      <c r="A7" s="97" t="s">
        <v>63</v>
      </c>
      <c r="B7" s="180"/>
      <c r="C7" s="35">
        <v>854426</v>
      </c>
      <c r="D7" s="36">
        <v>464934</v>
      </c>
      <c r="E7" s="37">
        <v>209850</v>
      </c>
      <c r="F7" s="35" t="s">
        <v>60</v>
      </c>
      <c r="G7" s="35" t="s">
        <v>85</v>
      </c>
      <c r="H7" s="35"/>
      <c r="I7" s="35" t="s">
        <v>60</v>
      </c>
      <c r="J7" s="35" t="s">
        <v>86</v>
      </c>
      <c r="K7" s="35"/>
      <c r="L7" s="35">
        <v>683970</v>
      </c>
      <c r="M7" s="35">
        <v>336088</v>
      </c>
      <c r="N7" s="35"/>
      <c r="O7" s="35" t="s">
        <v>60</v>
      </c>
      <c r="P7" s="35" t="s">
        <v>86</v>
      </c>
      <c r="Q7" s="35"/>
      <c r="R7" s="35" t="s">
        <v>60</v>
      </c>
      <c r="S7" s="36" t="s">
        <v>111</v>
      </c>
    </row>
    <row r="8" spans="1:24" ht="14.4" customHeight="1" x14ac:dyDescent="0.2">
      <c r="A8" s="125" t="s">
        <v>61</v>
      </c>
      <c r="B8" s="181"/>
      <c r="C8" s="48">
        <v>914811</v>
      </c>
      <c r="D8" s="53">
        <v>506204</v>
      </c>
      <c r="E8" s="188">
        <v>239440</v>
      </c>
      <c r="F8" s="48"/>
      <c r="G8" s="48"/>
      <c r="H8" s="48"/>
      <c r="I8" s="48"/>
      <c r="J8" s="48"/>
      <c r="K8" s="48"/>
      <c r="L8" s="48">
        <v>729948</v>
      </c>
      <c r="M8" s="48">
        <v>373121</v>
      </c>
      <c r="N8" s="48"/>
      <c r="O8" s="48"/>
      <c r="P8" s="48"/>
      <c r="Q8" s="48"/>
      <c r="R8" s="48"/>
      <c r="S8" s="53"/>
    </row>
    <row r="9" spans="1:24" ht="14.4" customHeight="1" x14ac:dyDescent="0.2">
      <c r="A9" s="97" t="s">
        <v>83</v>
      </c>
      <c r="B9" s="182"/>
      <c r="C9" s="35">
        <v>985254</v>
      </c>
      <c r="D9" s="36">
        <v>550899</v>
      </c>
      <c r="E9" s="37">
        <v>264334</v>
      </c>
      <c r="F9" s="35"/>
      <c r="G9" s="35"/>
      <c r="H9" s="35"/>
      <c r="I9" s="35"/>
      <c r="J9" s="35"/>
      <c r="K9" s="35"/>
      <c r="L9" s="35">
        <v>789876</v>
      </c>
      <c r="M9" s="35">
        <v>409167</v>
      </c>
      <c r="N9" s="35"/>
      <c r="O9" s="35"/>
      <c r="P9" s="35"/>
      <c r="Q9" s="35"/>
      <c r="R9" s="35"/>
      <c r="S9" s="36"/>
    </row>
    <row r="10" spans="1:24" ht="14.4" customHeight="1" x14ac:dyDescent="0.2">
      <c r="A10" s="125" t="s">
        <v>64</v>
      </c>
      <c r="B10" s="181"/>
      <c r="C10" s="48">
        <v>1064866</v>
      </c>
      <c r="D10" s="53">
        <v>599983</v>
      </c>
      <c r="E10" s="188">
        <v>294243</v>
      </c>
      <c r="F10" s="22"/>
      <c r="G10" s="48"/>
      <c r="H10" s="48"/>
      <c r="I10" s="22"/>
      <c r="J10" s="48"/>
      <c r="K10" s="48"/>
      <c r="L10" s="48">
        <v>867689</v>
      </c>
      <c r="M10" s="48">
        <v>455772</v>
      </c>
      <c r="N10" s="48"/>
      <c r="O10" s="22"/>
      <c r="P10" s="48"/>
      <c r="Q10" s="48"/>
      <c r="R10" s="22"/>
      <c r="S10" s="280"/>
    </row>
    <row r="11" spans="1:24" ht="14.4" customHeight="1" x14ac:dyDescent="0.2">
      <c r="A11" s="97" t="s">
        <v>68</v>
      </c>
      <c r="B11" s="182"/>
      <c r="C11" s="35">
        <v>1123807</v>
      </c>
      <c r="D11" s="36">
        <v>675101</v>
      </c>
      <c r="E11" s="37">
        <v>302497</v>
      </c>
      <c r="F11" s="14"/>
      <c r="G11" s="35"/>
      <c r="H11" s="35"/>
      <c r="I11" s="14"/>
      <c r="J11" s="35"/>
      <c r="K11" s="35"/>
      <c r="L11" s="35">
        <v>921170</v>
      </c>
      <c r="M11" s="35">
        <v>518467</v>
      </c>
      <c r="N11" s="35"/>
      <c r="O11" s="14"/>
      <c r="P11" s="35"/>
      <c r="Q11" s="35"/>
      <c r="R11" s="14"/>
      <c r="S11" s="36"/>
    </row>
    <row r="12" spans="1:24" ht="14.4" customHeight="1" x14ac:dyDescent="0.2">
      <c r="A12" s="125" t="s">
        <v>69</v>
      </c>
      <c r="B12" s="181"/>
      <c r="C12" s="48">
        <v>1158360</v>
      </c>
      <c r="D12" s="53">
        <v>731729</v>
      </c>
      <c r="E12" s="188">
        <v>322832</v>
      </c>
      <c r="F12" s="48"/>
      <c r="G12" s="48"/>
      <c r="H12" s="48"/>
      <c r="I12" s="48"/>
      <c r="J12" s="48"/>
      <c r="K12" s="48"/>
      <c r="L12" s="48">
        <v>957803</v>
      </c>
      <c r="M12" s="48">
        <v>568472</v>
      </c>
      <c r="N12" s="48"/>
      <c r="O12" s="48"/>
      <c r="P12" s="48"/>
      <c r="Q12" s="48"/>
      <c r="R12" s="48"/>
      <c r="S12" s="53"/>
    </row>
    <row r="13" spans="1:24" ht="14.4" customHeight="1" x14ac:dyDescent="0.2">
      <c r="A13" s="97" t="s">
        <v>70</v>
      </c>
      <c r="B13" s="182"/>
      <c r="C13" s="35">
        <v>1093806</v>
      </c>
      <c r="D13" s="36">
        <v>696420</v>
      </c>
      <c r="E13" s="37">
        <v>313702</v>
      </c>
      <c r="F13" s="49"/>
      <c r="G13" s="35"/>
      <c r="H13" s="35"/>
      <c r="I13" s="14"/>
      <c r="J13" s="35"/>
      <c r="K13" s="35"/>
      <c r="L13" s="35">
        <v>914054</v>
      </c>
      <c r="M13" s="35">
        <v>548908</v>
      </c>
      <c r="N13" s="35"/>
      <c r="O13" s="14"/>
      <c r="P13" s="35"/>
      <c r="Q13" s="35"/>
      <c r="R13" s="14"/>
      <c r="S13" s="36"/>
    </row>
    <row r="14" spans="1:24" ht="14.4" customHeight="1" x14ac:dyDescent="0.2">
      <c r="A14" s="125" t="s">
        <v>71</v>
      </c>
      <c r="B14" s="181"/>
      <c r="C14" s="48">
        <v>758316</v>
      </c>
      <c r="D14" s="53">
        <v>443456</v>
      </c>
      <c r="E14" s="188">
        <v>241311</v>
      </c>
      <c r="F14" s="22"/>
      <c r="G14" s="22"/>
      <c r="H14" s="22"/>
      <c r="I14" s="22"/>
      <c r="J14" s="22"/>
      <c r="K14" s="22"/>
      <c r="L14" s="48">
        <v>652113</v>
      </c>
      <c r="M14" s="48">
        <v>357351</v>
      </c>
      <c r="N14" s="48"/>
      <c r="O14" s="22"/>
      <c r="P14" s="22"/>
      <c r="Q14" s="22"/>
      <c r="R14" s="22"/>
      <c r="S14" s="68"/>
    </row>
    <row r="15" spans="1:24" ht="14.4" customHeight="1" x14ac:dyDescent="0.2">
      <c r="A15" s="97" t="s">
        <v>72</v>
      </c>
      <c r="B15" s="182"/>
      <c r="C15" s="35">
        <v>980850</v>
      </c>
      <c r="D15" s="36">
        <v>576470</v>
      </c>
      <c r="E15" s="37">
        <v>309168</v>
      </c>
      <c r="F15" s="47"/>
      <c r="G15" s="35"/>
      <c r="H15" s="35"/>
      <c r="I15" s="35"/>
      <c r="J15" s="35"/>
      <c r="K15" s="35"/>
      <c r="L15" s="35">
        <v>839951</v>
      </c>
      <c r="M15" s="35">
        <v>462086</v>
      </c>
      <c r="N15" s="35"/>
      <c r="O15" s="35"/>
      <c r="P15" s="35"/>
      <c r="Q15" s="35"/>
      <c r="R15" s="35"/>
      <c r="S15" s="36"/>
    </row>
    <row r="16" spans="1:24" ht="14.4" customHeight="1" x14ac:dyDescent="0.2">
      <c r="A16" s="125" t="s">
        <v>82</v>
      </c>
      <c r="B16" s="181"/>
      <c r="C16" s="48">
        <v>930474</v>
      </c>
      <c r="D16" s="53">
        <v>557736</v>
      </c>
      <c r="E16" s="188">
        <v>285792</v>
      </c>
      <c r="F16" s="22"/>
      <c r="G16" s="48"/>
      <c r="H16" s="48"/>
      <c r="I16" s="22"/>
      <c r="J16" s="48"/>
      <c r="K16" s="48"/>
      <c r="L16" s="48">
        <v>794624</v>
      </c>
      <c r="M16" s="48">
        <v>449418</v>
      </c>
      <c r="N16" s="48"/>
      <c r="O16" s="22"/>
      <c r="P16" s="48"/>
      <c r="Q16" s="48"/>
      <c r="R16" s="22"/>
      <c r="S16" s="53"/>
    </row>
    <row r="17" spans="1:28" ht="14.4" customHeight="1" x14ac:dyDescent="0.2">
      <c r="A17" s="105" t="s">
        <v>84</v>
      </c>
      <c r="B17" s="184"/>
      <c r="C17" s="88">
        <v>1006286</v>
      </c>
      <c r="D17" s="90">
        <v>580614</v>
      </c>
      <c r="E17" s="89">
        <v>331416</v>
      </c>
      <c r="F17" s="17"/>
      <c r="G17" s="168"/>
      <c r="H17" s="88"/>
      <c r="I17" s="17"/>
      <c r="J17" s="168"/>
      <c r="K17" s="88"/>
      <c r="L17" s="88">
        <v>875397</v>
      </c>
      <c r="M17" s="88">
        <v>479190</v>
      </c>
      <c r="N17" s="88"/>
      <c r="O17" s="17"/>
      <c r="P17" s="168"/>
      <c r="Q17" s="88"/>
      <c r="R17" s="17"/>
      <c r="S17" s="196"/>
    </row>
    <row r="18" spans="1:28" s="16" customFormat="1" ht="14.4" customHeight="1" x14ac:dyDescent="0.2">
      <c r="A18" s="125" t="s">
        <v>90</v>
      </c>
      <c r="B18" s="71"/>
      <c r="C18" s="18">
        <v>984842</v>
      </c>
      <c r="D18" s="19">
        <v>568674</v>
      </c>
      <c r="E18" s="20">
        <v>318326</v>
      </c>
      <c r="F18" s="21"/>
      <c r="G18" s="197"/>
      <c r="H18" s="48"/>
      <c r="I18" s="70"/>
      <c r="J18" s="197"/>
      <c r="K18" s="18"/>
      <c r="L18" s="18">
        <v>864456</v>
      </c>
      <c r="M18" s="18">
        <v>473552</v>
      </c>
      <c r="N18" s="18"/>
      <c r="O18" s="22"/>
      <c r="P18" s="23"/>
      <c r="Q18" s="18"/>
      <c r="R18" s="22"/>
      <c r="S18" s="24"/>
      <c r="W18"/>
      <c r="X18"/>
      <c r="AB18" s="102"/>
    </row>
    <row r="19" spans="1:28" ht="14.4" customHeight="1" x14ac:dyDescent="0.2">
      <c r="A19" s="105" t="s">
        <v>91</v>
      </c>
      <c r="B19" s="102"/>
      <c r="C19" s="27">
        <v>1001099</v>
      </c>
      <c r="D19" s="29">
        <v>587431</v>
      </c>
      <c r="E19" s="30">
        <v>326224</v>
      </c>
      <c r="F19" s="31"/>
      <c r="G19" s="168"/>
      <c r="H19" s="88"/>
      <c r="I19" s="17"/>
      <c r="J19" s="168"/>
      <c r="K19" s="27"/>
      <c r="L19" s="27">
        <v>881299</v>
      </c>
      <c r="M19" s="27">
        <v>491586</v>
      </c>
      <c r="N19" s="27"/>
      <c r="O19" s="17"/>
      <c r="P19" s="28"/>
      <c r="Q19" s="27"/>
      <c r="R19" s="17"/>
      <c r="S19" s="32"/>
    </row>
    <row r="20" spans="1:28" ht="14.4" customHeight="1" x14ac:dyDescent="0.2">
      <c r="A20" s="125" t="s">
        <v>92</v>
      </c>
      <c r="B20" s="71"/>
      <c r="C20" s="18">
        <v>977481</v>
      </c>
      <c r="D20" s="19">
        <v>584814</v>
      </c>
      <c r="E20" s="20">
        <v>310885</v>
      </c>
      <c r="F20" s="21"/>
      <c r="G20" s="197"/>
      <c r="H20" s="48"/>
      <c r="I20" s="22"/>
      <c r="J20" s="197"/>
      <c r="K20" s="18"/>
      <c r="L20" s="18">
        <v>860253</v>
      </c>
      <c r="M20" s="18">
        <v>488010</v>
      </c>
      <c r="N20" s="18"/>
      <c r="O20" s="22"/>
      <c r="P20" s="23"/>
      <c r="Q20" s="18"/>
      <c r="R20" s="22"/>
      <c r="S20" s="24"/>
    </row>
    <row r="21" spans="1:28" s="16" customFormat="1" ht="14.4" customHeight="1" x14ac:dyDescent="0.2">
      <c r="A21" s="105" t="s">
        <v>93</v>
      </c>
      <c r="B21">
        <v>2016</v>
      </c>
      <c r="C21" s="33">
        <v>983536</v>
      </c>
      <c r="D21" s="33">
        <v>574617</v>
      </c>
      <c r="E21" s="37">
        <v>314534</v>
      </c>
      <c r="F21" s="17"/>
      <c r="G21" s="168"/>
      <c r="H21" s="88"/>
      <c r="I21" s="17"/>
      <c r="J21" s="168"/>
      <c r="K21" s="35"/>
      <c r="L21" s="35">
        <v>871320</v>
      </c>
      <c r="M21" s="35">
        <v>483674</v>
      </c>
      <c r="N21" s="35"/>
      <c r="O21" s="17"/>
      <c r="P21" s="28"/>
      <c r="Q21" s="27"/>
      <c r="R21" s="17"/>
      <c r="S21" s="32"/>
      <c r="W21"/>
      <c r="X21"/>
    </row>
    <row r="22" spans="1:28" ht="14.4" customHeight="1" x14ac:dyDescent="0.2">
      <c r="A22" s="125" t="s">
        <v>97</v>
      </c>
      <c r="B22" s="71">
        <v>2017</v>
      </c>
      <c r="C22" s="25">
        <v>1043558</v>
      </c>
      <c r="D22" s="25">
        <v>610299</v>
      </c>
      <c r="E22" s="188">
        <v>325570.88199999998</v>
      </c>
      <c r="F22" s="22"/>
      <c r="G22" s="197"/>
      <c r="H22" s="48"/>
      <c r="I22" s="22"/>
      <c r="J22" s="197"/>
      <c r="K22" s="48"/>
      <c r="L22" s="48">
        <v>920769.55299999996</v>
      </c>
      <c r="M22" s="48">
        <v>510683.473</v>
      </c>
      <c r="N22" s="48"/>
      <c r="O22" s="22"/>
      <c r="P22" s="23"/>
      <c r="Q22" s="18"/>
      <c r="R22" s="22"/>
      <c r="S22" s="24"/>
    </row>
    <row r="23" spans="1:28" ht="14.4" customHeight="1" x14ac:dyDescent="0.2">
      <c r="A23" s="97" t="s">
        <v>98</v>
      </c>
      <c r="B23">
        <v>2018</v>
      </c>
      <c r="C23" s="42">
        <v>1074521.6839999999</v>
      </c>
      <c r="D23" s="43">
        <v>640866.57299999997</v>
      </c>
      <c r="E23" s="37">
        <v>324524.57</v>
      </c>
      <c r="F23" s="14"/>
      <c r="G23" s="98"/>
      <c r="H23" s="35"/>
      <c r="I23" s="14"/>
      <c r="J23" s="98"/>
      <c r="K23" s="35"/>
      <c r="L23" s="35">
        <v>950956.04099999997</v>
      </c>
      <c r="M23" s="35">
        <v>536567.576</v>
      </c>
      <c r="N23" s="35"/>
      <c r="O23" s="14"/>
      <c r="P23" s="44"/>
      <c r="Q23" s="45"/>
      <c r="R23" s="14"/>
      <c r="S23" s="46"/>
    </row>
    <row r="24" spans="1:28" ht="14.4" customHeight="1" x14ac:dyDescent="0.2">
      <c r="A24" s="232" t="s">
        <v>99</v>
      </c>
      <c r="B24" s="233">
        <v>2019</v>
      </c>
      <c r="C24" s="186">
        <v>1022064.304</v>
      </c>
      <c r="D24" s="187">
        <v>623522.59299999999</v>
      </c>
      <c r="E24" s="188">
        <v>319018.16800000001</v>
      </c>
      <c r="F24" s="70"/>
      <c r="G24" s="197"/>
      <c r="H24" s="189"/>
      <c r="I24" s="70"/>
      <c r="J24" s="197"/>
      <c r="K24" s="189"/>
      <c r="L24" s="189">
        <v>905000.05900000001</v>
      </c>
      <c r="M24" s="189">
        <v>524789.53600000008</v>
      </c>
      <c r="N24" s="189"/>
      <c r="O24" s="70"/>
      <c r="P24" s="198"/>
      <c r="Q24" s="190"/>
      <c r="R24" s="70"/>
      <c r="S24" s="199"/>
    </row>
    <row r="25" spans="1:28" ht="14.4" customHeight="1" x14ac:dyDescent="0.2">
      <c r="A25" s="105" t="s">
        <v>101</v>
      </c>
      <c r="B25" s="107">
        <v>2020</v>
      </c>
      <c r="C25" s="200">
        <v>839131.24599999993</v>
      </c>
      <c r="D25" s="200">
        <v>524478.73900000006</v>
      </c>
      <c r="E25" s="89">
        <v>269618.73499999999</v>
      </c>
      <c r="F25" s="106"/>
      <c r="G25" s="201"/>
      <c r="H25" s="88"/>
      <c r="I25" s="106"/>
      <c r="J25" s="201"/>
      <c r="K25" s="88"/>
      <c r="L25" s="88">
        <v>742331.76599999995</v>
      </c>
      <c r="M25" s="88">
        <v>441259.50499999995</v>
      </c>
      <c r="N25" s="88"/>
      <c r="O25" s="106" t="s">
        <v>103</v>
      </c>
      <c r="P25" s="202" t="s">
        <v>103</v>
      </c>
      <c r="Q25" s="203"/>
      <c r="R25" s="106" t="s">
        <v>103</v>
      </c>
      <c r="S25" s="204" t="s">
        <v>103</v>
      </c>
    </row>
    <row r="26" spans="1:28" ht="14.4" customHeight="1" x14ac:dyDescent="0.2">
      <c r="A26" s="125" t="s">
        <v>104</v>
      </c>
      <c r="B26" s="220">
        <v>2021</v>
      </c>
      <c r="C26" s="186">
        <v>925980.49400000006</v>
      </c>
      <c r="D26" s="186">
        <v>607231.01600000006</v>
      </c>
      <c r="E26" s="224">
        <v>295844.40000000002</v>
      </c>
      <c r="F26" s="186"/>
      <c r="G26" s="186"/>
      <c r="H26" s="186"/>
      <c r="I26" s="186"/>
      <c r="J26" s="186"/>
      <c r="K26" s="186"/>
      <c r="L26" s="186">
        <v>807046.87100000004</v>
      </c>
      <c r="M26" s="186">
        <v>501721.06900000002</v>
      </c>
      <c r="N26" s="189"/>
      <c r="O26" s="70" t="s">
        <v>103</v>
      </c>
      <c r="P26" s="198" t="s">
        <v>103</v>
      </c>
      <c r="Q26" s="190"/>
      <c r="R26" s="70" t="s">
        <v>103</v>
      </c>
      <c r="S26" s="199" t="s">
        <v>103</v>
      </c>
    </row>
    <row r="27" spans="1:28" ht="14.4" customHeight="1" x14ac:dyDescent="0.2">
      <c r="A27" s="97" t="s">
        <v>107</v>
      </c>
      <c r="B27" s="107">
        <v>2022</v>
      </c>
      <c r="C27" s="200">
        <v>894289.09400000004</v>
      </c>
      <c r="D27" s="200">
        <v>647516.16800000006</v>
      </c>
      <c r="E27" s="205">
        <v>291038.77600000001</v>
      </c>
      <c r="F27" s="200"/>
      <c r="G27" s="200"/>
      <c r="H27" s="200"/>
      <c r="I27" s="200"/>
      <c r="J27" s="200"/>
      <c r="K27" s="200"/>
      <c r="L27" s="200">
        <v>778386.32400000002</v>
      </c>
      <c r="M27" s="200">
        <v>536157.04299999995</v>
      </c>
      <c r="N27" s="88"/>
      <c r="O27" s="106" t="s">
        <v>103</v>
      </c>
      <c r="P27" s="202" t="s">
        <v>103</v>
      </c>
      <c r="Q27" s="203"/>
      <c r="R27" s="106" t="s">
        <v>103</v>
      </c>
      <c r="S27" s="204" t="s">
        <v>103</v>
      </c>
    </row>
    <row r="28" spans="1:28" ht="14.4" customHeight="1" x14ac:dyDescent="0.2">
      <c r="A28" s="125" t="s">
        <v>112</v>
      </c>
      <c r="B28" s="220">
        <v>2023</v>
      </c>
      <c r="C28" s="186">
        <v>961948.91099999985</v>
      </c>
      <c r="D28" s="186">
        <v>718431.82000000007</v>
      </c>
      <c r="E28" s="224">
        <v>302949.14200000005</v>
      </c>
      <c r="F28" s="186"/>
      <c r="G28" s="186"/>
      <c r="H28" s="186"/>
      <c r="I28" s="186"/>
      <c r="J28" s="186"/>
      <c r="K28" s="186"/>
      <c r="L28" s="186">
        <v>850654.38199999998</v>
      </c>
      <c r="M28" s="186">
        <v>610700.31700000004</v>
      </c>
      <c r="N28" s="189"/>
      <c r="O28" s="70"/>
      <c r="P28" s="198"/>
      <c r="Q28" s="190"/>
      <c r="R28" s="70" t="s">
        <v>103</v>
      </c>
      <c r="S28" s="199" t="s">
        <v>103</v>
      </c>
    </row>
    <row r="29" spans="1:28" ht="14.4" customHeight="1" x14ac:dyDescent="0.2">
      <c r="A29" s="97" t="s">
        <v>116</v>
      </c>
      <c r="B29" s="107">
        <v>2024</v>
      </c>
      <c r="C29" s="200">
        <v>906801.37699999986</v>
      </c>
      <c r="D29" s="200">
        <v>693539.81800000009</v>
      </c>
      <c r="E29" s="205">
        <v>285172.58899999998</v>
      </c>
      <c r="F29" s="200"/>
      <c r="G29" s="200"/>
      <c r="H29" s="200"/>
      <c r="I29" s="200"/>
      <c r="J29" s="200"/>
      <c r="K29" s="200"/>
      <c r="L29" s="200">
        <v>808930</v>
      </c>
      <c r="M29" s="200">
        <v>593389</v>
      </c>
      <c r="N29" s="200"/>
      <c r="O29" s="200"/>
      <c r="P29" s="200"/>
      <c r="Q29" s="200"/>
      <c r="R29" s="200" t="s">
        <v>103</v>
      </c>
      <c r="S29" s="284" t="s">
        <v>103</v>
      </c>
    </row>
    <row r="30" spans="1:28" ht="14.4" customHeight="1" x14ac:dyDescent="0.2">
      <c r="A30" s="125" t="s">
        <v>116</v>
      </c>
      <c r="B30" s="220">
        <v>2025</v>
      </c>
      <c r="C30" s="186">
        <f>'ダイカスト合計(月別集計)'!C30</f>
        <v>900575.19700000004</v>
      </c>
      <c r="D30" s="186">
        <f>'ダイカスト合計(月別集計)'!D30</f>
        <v>713230.65899999999</v>
      </c>
      <c r="E30" s="224">
        <f>'ダイカスト合計(月別集計)'!E30</f>
        <v>282242.90299999999</v>
      </c>
      <c r="F30" s="186"/>
      <c r="G30" s="186"/>
      <c r="H30" s="186"/>
      <c r="I30" s="186"/>
      <c r="J30" s="186"/>
      <c r="K30" s="186"/>
      <c r="L30" s="186">
        <f>'ダイカスト合計(月別集計)'!L30</f>
        <v>804039.44700000016</v>
      </c>
      <c r="M30" s="186">
        <f>'ダイカスト合計(月別集計)'!M30</f>
        <v>609821.60799999989</v>
      </c>
      <c r="N30" s="186"/>
      <c r="O30" s="186"/>
      <c r="P30" s="186"/>
      <c r="Q30" s="186"/>
      <c r="R30" s="186" t="str">
        <f>'ダイカスト合計(月別集計)'!R30</f>
        <v>　</v>
      </c>
      <c r="S30" s="186" t="str">
        <f>'ダイカスト合計(月別集計)'!S30</f>
        <v>　</v>
      </c>
      <c r="T30" s="100"/>
    </row>
    <row r="31" spans="1:28" ht="14.4" customHeight="1" x14ac:dyDescent="0.2">
      <c r="A31" s="118" t="s">
        <v>117</v>
      </c>
      <c r="B31" s="375">
        <v>2026</v>
      </c>
      <c r="C31" s="376">
        <f>'ダイカスト合計(月別集計)'!C46</f>
        <v>603107.15699999989</v>
      </c>
      <c r="D31" s="376">
        <f>'ダイカスト合計(月別集計)'!D46</f>
        <v>496265.42099999997</v>
      </c>
      <c r="E31" s="377">
        <f>'ダイカスト合計(月別集計)'!E46</f>
        <v>187470.04700000002</v>
      </c>
      <c r="F31" s="376"/>
      <c r="G31" s="376"/>
      <c r="H31" s="376"/>
      <c r="I31" s="376"/>
      <c r="J31" s="376"/>
      <c r="K31" s="376"/>
      <c r="L31" s="376">
        <f>'ダイカスト合計(月別集計)'!L46</f>
        <v>538748.13199999998</v>
      </c>
      <c r="M31" s="376">
        <f>'ダイカスト合計(月別集計)'!M46</f>
        <v>423821.92799999996</v>
      </c>
      <c r="N31" s="376"/>
      <c r="O31" s="376"/>
      <c r="P31" s="376"/>
      <c r="Q31" s="376"/>
      <c r="R31" s="376"/>
      <c r="S31" s="376"/>
      <c r="T31" s="100"/>
    </row>
    <row r="32" spans="1:28" x14ac:dyDescent="0.2">
      <c r="A32" s="101"/>
      <c r="B32" t="s">
        <v>78</v>
      </c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88"/>
      <c r="O32" s="106"/>
      <c r="P32" s="202"/>
      <c r="Q32" s="203"/>
      <c r="R32" s="106"/>
      <c r="S32" s="202"/>
    </row>
    <row r="33" spans="1:24" x14ac:dyDescent="0.2">
      <c r="A33" s="194"/>
      <c r="C33" s="33"/>
      <c r="D33" s="33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1:24" x14ac:dyDescent="0.2">
      <c r="A34" s="19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W34" s="16"/>
      <c r="X34" s="16"/>
    </row>
    <row r="35" spans="1:24" x14ac:dyDescent="0.2">
      <c r="A35" t="s">
        <v>28</v>
      </c>
    </row>
    <row r="36" spans="1:24" x14ac:dyDescent="0.2">
      <c r="A36" s="126"/>
      <c r="B36" s="77"/>
      <c r="C36" s="77" t="s">
        <v>18</v>
      </c>
      <c r="D36" s="78"/>
      <c r="E36" s="79" t="s">
        <v>19</v>
      </c>
      <c r="F36" s="77" t="s">
        <v>113</v>
      </c>
      <c r="G36" s="77"/>
      <c r="H36" s="77"/>
      <c r="I36" s="77" t="s">
        <v>23</v>
      </c>
      <c r="J36" s="77"/>
      <c r="K36" s="77"/>
      <c r="L36" s="77" t="s">
        <v>24</v>
      </c>
      <c r="M36" s="77"/>
      <c r="N36" s="77"/>
      <c r="O36" s="77" t="s">
        <v>25</v>
      </c>
      <c r="P36" s="77"/>
      <c r="Q36" s="77"/>
      <c r="R36" s="77" t="s">
        <v>26</v>
      </c>
      <c r="S36" s="78"/>
    </row>
    <row r="37" spans="1:24" x14ac:dyDescent="0.2">
      <c r="A37" s="127"/>
      <c r="B37" s="5"/>
      <c r="C37" s="128" t="s">
        <v>20</v>
      </c>
      <c r="D37" s="129" t="s">
        <v>17</v>
      </c>
      <c r="E37" s="130" t="s">
        <v>20</v>
      </c>
      <c r="F37" s="128" t="s">
        <v>20</v>
      </c>
      <c r="G37" s="128" t="s">
        <v>17</v>
      </c>
      <c r="H37" s="128"/>
      <c r="I37" s="128" t="s">
        <v>20</v>
      </c>
      <c r="J37" s="128" t="s">
        <v>17</v>
      </c>
      <c r="K37" s="128" t="s">
        <v>21</v>
      </c>
      <c r="L37" s="128" t="s">
        <v>20</v>
      </c>
      <c r="M37" s="128" t="s">
        <v>22</v>
      </c>
      <c r="N37" s="128" t="s">
        <v>21</v>
      </c>
      <c r="O37" s="128" t="s">
        <v>20</v>
      </c>
      <c r="P37" s="128" t="s">
        <v>22</v>
      </c>
      <c r="Q37" s="128"/>
      <c r="R37" s="128" t="s">
        <v>20</v>
      </c>
      <c r="S37" s="129" t="s">
        <v>22</v>
      </c>
      <c r="W37" s="16"/>
      <c r="X37" s="16"/>
    </row>
    <row r="38" spans="1:24" ht="14.4" customHeight="1" x14ac:dyDescent="0.2">
      <c r="A38" s="125" t="s">
        <v>2</v>
      </c>
      <c r="B38" s="283"/>
      <c r="C38" s="48">
        <v>750458</v>
      </c>
      <c r="D38" s="53">
        <v>390808</v>
      </c>
      <c r="E38" s="188">
        <v>184783</v>
      </c>
      <c r="F38" s="48">
        <v>45980</v>
      </c>
      <c r="G38" s="48">
        <v>30231</v>
      </c>
      <c r="H38" s="48"/>
      <c r="I38" s="48">
        <v>31250</v>
      </c>
      <c r="J38" s="48">
        <v>24914</v>
      </c>
      <c r="K38" s="48"/>
      <c r="L38" s="48">
        <v>591338</v>
      </c>
      <c r="M38" s="48">
        <v>280237</v>
      </c>
      <c r="N38" s="48"/>
      <c r="O38" s="48">
        <v>45553</v>
      </c>
      <c r="P38" s="48">
        <v>29709</v>
      </c>
      <c r="Q38" s="48"/>
      <c r="R38" s="48">
        <v>36333</v>
      </c>
      <c r="S38" s="53">
        <v>25719</v>
      </c>
    </row>
    <row r="39" spans="1:24" ht="14.4" customHeight="1" x14ac:dyDescent="0.2">
      <c r="A39" s="97" t="s">
        <v>63</v>
      </c>
      <c r="B39" s="180"/>
      <c r="C39" s="35">
        <v>812298</v>
      </c>
      <c r="D39" s="36">
        <v>417711</v>
      </c>
      <c r="E39" s="37">
        <v>197107</v>
      </c>
      <c r="F39" s="35">
        <v>52127</v>
      </c>
      <c r="G39" s="35">
        <v>32985</v>
      </c>
      <c r="H39" s="35"/>
      <c r="I39" s="35">
        <v>30757</v>
      </c>
      <c r="J39" s="35">
        <v>23802</v>
      </c>
      <c r="K39" s="35"/>
      <c r="L39" s="35">
        <v>649451</v>
      </c>
      <c r="M39" s="35">
        <v>308539</v>
      </c>
      <c r="N39" s="35"/>
      <c r="O39" s="35">
        <v>48949</v>
      </c>
      <c r="P39" s="35">
        <v>30852</v>
      </c>
      <c r="Q39" s="35"/>
      <c r="R39" s="35">
        <v>31014</v>
      </c>
      <c r="S39" s="36">
        <v>21533</v>
      </c>
    </row>
    <row r="40" spans="1:24" ht="14.4" customHeight="1" x14ac:dyDescent="0.2">
      <c r="A40" s="125" t="s">
        <v>61</v>
      </c>
      <c r="B40" s="181"/>
      <c r="C40" s="48">
        <v>869776</v>
      </c>
      <c r="D40" s="53">
        <v>451882</v>
      </c>
      <c r="E40" s="188">
        <v>226000</v>
      </c>
      <c r="F40" s="48">
        <v>53266</v>
      </c>
      <c r="G40" s="48">
        <v>33699</v>
      </c>
      <c r="H40" s="48"/>
      <c r="I40" s="48">
        <v>28875</v>
      </c>
      <c r="J40" s="48">
        <v>23581</v>
      </c>
      <c r="K40" s="48"/>
      <c r="L40" s="48">
        <v>709685</v>
      </c>
      <c r="M40" s="48">
        <v>341774</v>
      </c>
      <c r="N40" s="48"/>
      <c r="O40" s="48">
        <v>44653</v>
      </c>
      <c r="P40" s="48">
        <v>28861</v>
      </c>
      <c r="Q40" s="48"/>
      <c r="R40" s="48">
        <v>33297</v>
      </c>
      <c r="S40" s="53">
        <v>23967</v>
      </c>
    </row>
    <row r="41" spans="1:24" ht="14.4" customHeight="1" x14ac:dyDescent="0.2">
      <c r="A41" s="97" t="s">
        <v>83</v>
      </c>
      <c r="B41" s="182"/>
      <c r="C41" s="35">
        <v>940181</v>
      </c>
      <c r="D41" s="36">
        <v>495088</v>
      </c>
      <c r="E41" s="37">
        <v>249967</v>
      </c>
      <c r="F41" s="35">
        <v>56935</v>
      </c>
      <c r="G41" s="35">
        <v>36232</v>
      </c>
      <c r="H41" s="35"/>
      <c r="I41" s="35">
        <v>27881</v>
      </c>
      <c r="J41" s="35">
        <v>23497</v>
      </c>
      <c r="K41" s="35"/>
      <c r="L41" s="35">
        <v>768955</v>
      </c>
      <c r="M41" s="35">
        <v>375796</v>
      </c>
      <c r="N41" s="35"/>
      <c r="O41" s="35">
        <v>48788</v>
      </c>
      <c r="P41" s="35">
        <v>32219</v>
      </c>
      <c r="Q41" s="35"/>
      <c r="R41" s="35">
        <v>37621</v>
      </c>
      <c r="S41" s="36">
        <v>27343</v>
      </c>
    </row>
    <row r="42" spans="1:24" ht="14.4" customHeight="1" x14ac:dyDescent="0.2">
      <c r="A42" s="125" t="s">
        <v>64</v>
      </c>
      <c r="B42" s="181"/>
      <c r="C42" s="48">
        <v>1020547</v>
      </c>
      <c r="D42" s="53">
        <v>543062</v>
      </c>
      <c r="E42" s="188">
        <v>280152</v>
      </c>
      <c r="F42" s="48">
        <v>57123</v>
      </c>
      <c r="G42" s="48">
        <v>36560</v>
      </c>
      <c r="H42" s="48"/>
      <c r="I42" s="48">
        <v>28102</v>
      </c>
      <c r="J42" s="48">
        <v>24029</v>
      </c>
      <c r="K42" s="48"/>
      <c r="L42" s="48">
        <v>846276</v>
      </c>
      <c r="M42" s="48">
        <v>419671</v>
      </c>
      <c r="N42" s="48"/>
      <c r="O42" s="48">
        <v>51225</v>
      </c>
      <c r="P42" s="48">
        <v>34620</v>
      </c>
      <c r="Q42" s="48"/>
      <c r="R42" s="48">
        <v>37822</v>
      </c>
      <c r="S42" s="53">
        <v>28183</v>
      </c>
    </row>
    <row r="43" spans="1:24" ht="14.4" customHeight="1" x14ac:dyDescent="0.2">
      <c r="A43" s="97" t="s">
        <v>68</v>
      </c>
      <c r="B43" s="182"/>
      <c r="C43" s="35">
        <v>1080941</v>
      </c>
      <c r="D43" s="36">
        <v>613968</v>
      </c>
      <c r="E43" s="37">
        <v>289182</v>
      </c>
      <c r="F43" s="35">
        <v>61230</v>
      </c>
      <c r="G43" s="35">
        <v>42886</v>
      </c>
      <c r="H43" s="35"/>
      <c r="I43" s="35">
        <v>28587</v>
      </c>
      <c r="J43" s="35">
        <v>26569</v>
      </c>
      <c r="K43" s="35"/>
      <c r="L43" s="35">
        <v>898101</v>
      </c>
      <c r="M43" s="35">
        <v>478335</v>
      </c>
      <c r="N43" s="35"/>
      <c r="O43" s="35">
        <v>54024</v>
      </c>
      <c r="P43" s="35">
        <v>37079</v>
      </c>
      <c r="Q43" s="35"/>
      <c r="R43" s="35">
        <v>38998</v>
      </c>
      <c r="S43" s="36">
        <v>29099</v>
      </c>
    </row>
    <row r="44" spans="1:24" ht="14.4" customHeight="1" x14ac:dyDescent="0.2">
      <c r="A44" s="125" t="s">
        <v>69</v>
      </c>
      <c r="B44" s="181"/>
      <c r="C44" s="48">
        <v>1117622</v>
      </c>
      <c r="D44" s="53">
        <v>669465</v>
      </c>
      <c r="E44" s="188">
        <v>308950</v>
      </c>
      <c r="F44" s="48">
        <v>60730</v>
      </c>
      <c r="G44" s="48">
        <v>45368</v>
      </c>
      <c r="H44" s="48"/>
      <c r="I44" s="48">
        <v>30832</v>
      </c>
      <c r="J44" s="48">
        <v>32836</v>
      </c>
      <c r="K44" s="48"/>
      <c r="L44" s="48">
        <v>936670</v>
      </c>
      <c r="M44" s="48">
        <v>528364</v>
      </c>
      <c r="N44" s="48"/>
      <c r="O44" s="48">
        <v>51070</v>
      </c>
      <c r="P44" s="48">
        <v>34353</v>
      </c>
      <c r="Q44" s="48"/>
      <c r="R44" s="48">
        <v>38320</v>
      </c>
      <c r="S44" s="53">
        <v>28544</v>
      </c>
    </row>
    <row r="45" spans="1:24" ht="14.4" customHeight="1" x14ac:dyDescent="0.2">
      <c r="A45" s="97" t="s">
        <v>70</v>
      </c>
      <c r="B45" s="182"/>
      <c r="C45" s="35">
        <v>1057689</v>
      </c>
      <c r="D45" s="36">
        <v>641027</v>
      </c>
      <c r="E45" s="37">
        <v>301360</v>
      </c>
      <c r="F45" s="35">
        <v>55166</v>
      </c>
      <c r="G45" s="35">
        <v>41910</v>
      </c>
      <c r="H45" s="35"/>
      <c r="I45" s="35">
        <v>26760</v>
      </c>
      <c r="J45" s="35">
        <v>30447</v>
      </c>
      <c r="K45" s="35"/>
      <c r="L45" s="35">
        <v>895229</v>
      </c>
      <c r="M45" s="35">
        <v>511725</v>
      </c>
      <c r="N45" s="35"/>
      <c r="O45" s="35">
        <v>45338</v>
      </c>
      <c r="P45" s="35">
        <v>30095</v>
      </c>
      <c r="Q45" s="35"/>
      <c r="R45" s="35">
        <v>35196</v>
      </c>
      <c r="S45" s="36">
        <v>26849</v>
      </c>
    </row>
    <row r="46" spans="1:24" ht="14.4" customHeight="1" x14ac:dyDescent="0.2">
      <c r="A46" s="125" t="s">
        <v>71</v>
      </c>
      <c r="B46" s="181"/>
      <c r="C46" s="48">
        <v>733584</v>
      </c>
      <c r="D46" s="53">
        <v>406725</v>
      </c>
      <c r="E46" s="188">
        <v>233314</v>
      </c>
      <c r="F46" s="48">
        <v>32644</v>
      </c>
      <c r="G46" s="48">
        <v>24501</v>
      </c>
      <c r="H46" s="48"/>
      <c r="I46" s="48">
        <v>17019</v>
      </c>
      <c r="J46" s="48">
        <v>18553</v>
      </c>
      <c r="K46" s="48"/>
      <c r="L46" s="48">
        <v>639065</v>
      </c>
      <c r="M46" s="48">
        <v>331383</v>
      </c>
      <c r="N46" s="48"/>
      <c r="O46" s="48">
        <v>23306</v>
      </c>
      <c r="P46" s="48">
        <v>15692</v>
      </c>
      <c r="Q46" s="48"/>
      <c r="R46" s="48">
        <v>21549</v>
      </c>
      <c r="S46" s="53">
        <v>16595</v>
      </c>
    </row>
    <row r="47" spans="1:24" ht="14.4" customHeight="1" x14ac:dyDescent="0.2">
      <c r="A47" s="97" t="s">
        <v>72</v>
      </c>
      <c r="B47" s="182">
        <v>2010</v>
      </c>
      <c r="C47" s="35">
        <v>949118</v>
      </c>
      <c r="D47" s="36">
        <v>528401</v>
      </c>
      <c r="E47" s="37">
        <v>297894</v>
      </c>
      <c r="F47" s="35">
        <v>43041</v>
      </c>
      <c r="G47" s="35">
        <v>33171</v>
      </c>
      <c r="H47" s="35"/>
      <c r="I47" s="35">
        <v>19909</v>
      </c>
      <c r="J47" s="35">
        <v>21368</v>
      </c>
      <c r="K47" s="35"/>
      <c r="L47" s="35">
        <v>824095</v>
      </c>
      <c r="M47" s="35">
        <v>427517</v>
      </c>
      <c r="N47" s="35"/>
      <c r="O47" s="35">
        <v>33942</v>
      </c>
      <c r="P47" s="35">
        <v>24099</v>
      </c>
      <c r="Q47" s="35"/>
      <c r="R47" s="35">
        <v>28131</v>
      </c>
      <c r="S47" s="36">
        <v>22247</v>
      </c>
    </row>
    <row r="48" spans="1:24" ht="14.4" customHeight="1" x14ac:dyDescent="0.2">
      <c r="A48" s="125" t="s">
        <v>82</v>
      </c>
      <c r="B48" s="181">
        <v>2011</v>
      </c>
      <c r="C48" s="48">
        <v>902028</v>
      </c>
      <c r="D48" s="48">
        <v>513386</v>
      </c>
      <c r="E48" s="188">
        <v>275695</v>
      </c>
      <c r="F48" s="48">
        <v>41717</v>
      </c>
      <c r="G48" s="48">
        <v>32014</v>
      </c>
      <c r="H48" s="48"/>
      <c r="I48" s="48">
        <v>18946</v>
      </c>
      <c r="J48" s="48">
        <v>20665</v>
      </c>
      <c r="K48" s="48"/>
      <c r="L48" s="48">
        <v>780694</v>
      </c>
      <c r="M48" s="48">
        <v>417176</v>
      </c>
      <c r="N48" s="48"/>
      <c r="O48" s="48">
        <v>33362</v>
      </c>
      <c r="P48" s="48">
        <v>22798</v>
      </c>
      <c r="Q48" s="48"/>
      <c r="R48" s="48">
        <v>27309</v>
      </c>
      <c r="S48" s="53">
        <v>20734</v>
      </c>
    </row>
    <row r="49" spans="1:24" ht="14.4" customHeight="1" x14ac:dyDescent="0.2">
      <c r="A49" s="105" t="s">
        <v>84</v>
      </c>
      <c r="B49" s="184">
        <v>2012</v>
      </c>
      <c r="C49" s="88">
        <v>978523</v>
      </c>
      <c r="D49" s="90">
        <v>538278</v>
      </c>
      <c r="E49" s="89">
        <v>322209</v>
      </c>
      <c r="F49" s="88">
        <v>38989</v>
      </c>
      <c r="G49" s="88">
        <v>28418</v>
      </c>
      <c r="H49" s="88"/>
      <c r="I49" s="88">
        <v>18583</v>
      </c>
      <c r="J49" s="88">
        <v>20152</v>
      </c>
      <c r="K49" s="88"/>
      <c r="L49" s="88">
        <v>860793</v>
      </c>
      <c r="M49" s="88">
        <v>448102</v>
      </c>
      <c r="N49" s="88"/>
      <c r="O49" s="88">
        <v>32484</v>
      </c>
      <c r="P49" s="88">
        <v>21974</v>
      </c>
      <c r="Q49" s="88"/>
      <c r="R49" s="88">
        <v>27674</v>
      </c>
      <c r="S49" s="90">
        <v>19632</v>
      </c>
    </row>
    <row r="50" spans="1:24" s="16" customFormat="1" ht="14.4" customHeight="1" x14ac:dyDescent="0.2">
      <c r="A50" s="232" t="s">
        <v>90</v>
      </c>
      <c r="B50" s="71">
        <v>2013</v>
      </c>
      <c r="C50" s="25">
        <v>958503</v>
      </c>
      <c r="D50" s="26">
        <v>532851</v>
      </c>
      <c r="E50" s="188">
        <v>309015</v>
      </c>
      <c r="F50" s="48">
        <v>32866</v>
      </c>
      <c r="G50" s="25">
        <v>24577</v>
      </c>
      <c r="H50" s="48"/>
      <c r="I50" s="25">
        <v>17508</v>
      </c>
      <c r="J50" s="25">
        <v>19907</v>
      </c>
      <c r="K50" s="48"/>
      <c r="L50" s="25">
        <v>851841</v>
      </c>
      <c r="M50" s="25">
        <v>448879</v>
      </c>
      <c r="N50" s="48"/>
      <c r="O50" s="25">
        <v>28720</v>
      </c>
      <c r="P50" s="25">
        <v>19390</v>
      </c>
      <c r="Q50" s="48"/>
      <c r="R50" s="25">
        <v>27568</v>
      </c>
      <c r="S50" s="26">
        <v>20099</v>
      </c>
      <c r="W50"/>
      <c r="X50"/>
    </row>
    <row r="51" spans="1:24" ht="14.4" customHeight="1" x14ac:dyDescent="0.2">
      <c r="A51" s="105" t="s">
        <v>91</v>
      </c>
      <c r="B51" s="102">
        <v>2014</v>
      </c>
      <c r="C51" s="33">
        <v>975508</v>
      </c>
      <c r="D51" s="34">
        <v>553149</v>
      </c>
      <c r="E51" s="89">
        <v>317289</v>
      </c>
      <c r="F51" s="88">
        <v>29260</v>
      </c>
      <c r="G51" s="33">
        <v>23232</v>
      </c>
      <c r="H51" s="88"/>
      <c r="I51" s="33">
        <v>17911</v>
      </c>
      <c r="J51" s="33">
        <v>20327</v>
      </c>
      <c r="K51" s="88"/>
      <c r="L51" s="33">
        <v>869473</v>
      </c>
      <c r="M51" s="33">
        <v>468556</v>
      </c>
      <c r="N51" s="88"/>
      <c r="O51" s="33">
        <v>28593</v>
      </c>
      <c r="P51" s="33">
        <v>19210</v>
      </c>
      <c r="Q51" s="88"/>
      <c r="R51" s="33">
        <v>30271</v>
      </c>
      <c r="S51" s="34">
        <v>21824</v>
      </c>
    </row>
    <row r="52" spans="1:24" ht="14.4" customHeight="1" x14ac:dyDescent="0.2">
      <c r="A52" s="125" t="s">
        <v>92</v>
      </c>
      <c r="B52" s="71">
        <v>2015</v>
      </c>
      <c r="C52" s="25">
        <v>953570</v>
      </c>
      <c r="D52" s="26">
        <v>555179</v>
      </c>
      <c r="E52" s="188">
        <v>302466</v>
      </c>
      <c r="F52" s="48">
        <v>28378</v>
      </c>
      <c r="G52" s="25">
        <v>23595</v>
      </c>
      <c r="H52" s="48"/>
      <c r="I52" s="25">
        <v>17839</v>
      </c>
      <c r="J52" s="25">
        <v>20432</v>
      </c>
      <c r="K52" s="48"/>
      <c r="L52" s="25">
        <v>849252</v>
      </c>
      <c r="M52" s="25">
        <v>469392</v>
      </c>
      <c r="N52" s="48"/>
      <c r="O52" s="25">
        <v>27155</v>
      </c>
      <c r="P52" s="25">
        <v>18989</v>
      </c>
      <c r="Q52" s="48"/>
      <c r="R52" s="25">
        <v>30946</v>
      </c>
      <c r="S52" s="26">
        <v>22771</v>
      </c>
    </row>
    <row r="53" spans="1:24" s="16" customFormat="1" ht="14.4" customHeight="1" x14ac:dyDescent="0.2">
      <c r="A53" s="105" t="s">
        <v>93</v>
      </c>
      <c r="B53" s="102">
        <v>2016</v>
      </c>
      <c r="C53" s="33">
        <v>960888</v>
      </c>
      <c r="D53" s="33">
        <v>543372</v>
      </c>
      <c r="E53" s="206">
        <v>306641</v>
      </c>
      <c r="F53" s="99">
        <v>26758</v>
      </c>
      <c r="G53" s="99">
        <v>21842</v>
      </c>
      <c r="H53" s="99"/>
      <c r="I53" s="99">
        <v>16333</v>
      </c>
      <c r="J53" s="99">
        <v>18317</v>
      </c>
      <c r="K53" s="99"/>
      <c r="L53" s="99">
        <v>860549</v>
      </c>
      <c r="M53" s="99">
        <v>463933</v>
      </c>
      <c r="N53" s="99"/>
      <c r="O53" s="99">
        <v>25810</v>
      </c>
      <c r="P53" s="99">
        <v>16596</v>
      </c>
      <c r="Q53" s="99"/>
      <c r="R53" s="99">
        <v>31438</v>
      </c>
      <c r="S53" s="207">
        <v>22684</v>
      </c>
      <c r="W53"/>
      <c r="X53"/>
    </row>
    <row r="54" spans="1:24" ht="14.4" customHeight="1" x14ac:dyDescent="0.2">
      <c r="A54" s="125" t="s">
        <v>97</v>
      </c>
      <c r="B54" s="71">
        <v>2017</v>
      </c>
      <c r="C54" s="25">
        <v>1019993</v>
      </c>
      <c r="D54" s="25">
        <v>576934</v>
      </c>
      <c r="E54" s="208">
        <v>317070</v>
      </c>
      <c r="F54" s="209">
        <v>31542</v>
      </c>
      <c r="G54" s="209">
        <v>25012</v>
      </c>
      <c r="H54" s="209"/>
      <c r="I54" s="209">
        <v>16865</v>
      </c>
      <c r="J54" s="209">
        <v>18654</v>
      </c>
      <c r="K54" s="209"/>
      <c r="L54" s="209">
        <v>910481</v>
      </c>
      <c r="M54" s="209">
        <v>490310</v>
      </c>
      <c r="N54" s="209"/>
      <c r="O54" s="209">
        <v>27629</v>
      </c>
      <c r="P54" s="209">
        <v>18304</v>
      </c>
      <c r="Q54" s="209"/>
      <c r="R54" s="209">
        <v>33476</v>
      </c>
      <c r="S54" s="210">
        <v>24655</v>
      </c>
    </row>
    <row r="55" spans="1:24" ht="14.4" customHeight="1" x14ac:dyDescent="0.2">
      <c r="A55" s="97" t="s">
        <v>98</v>
      </c>
      <c r="B55" s="102">
        <v>2018</v>
      </c>
      <c r="C55" s="42">
        <v>1051429.969</v>
      </c>
      <c r="D55" s="42">
        <v>606695.83499999996</v>
      </c>
      <c r="E55" s="206">
        <v>316589.5</v>
      </c>
      <c r="F55" s="99">
        <v>31545.002</v>
      </c>
      <c r="G55" s="99">
        <v>25839.113000000001</v>
      </c>
      <c r="H55" s="99"/>
      <c r="I55" s="99">
        <v>18051.258000000002</v>
      </c>
      <c r="J55" s="99">
        <v>20987.113000000001</v>
      </c>
      <c r="K55" s="99"/>
      <c r="L55" s="99">
        <v>941442.02500000002</v>
      </c>
      <c r="M55" s="99">
        <v>516579.14799999999</v>
      </c>
      <c r="N55" s="99"/>
      <c r="O55" s="99">
        <v>24597.309000000001</v>
      </c>
      <c r="P55" s="99">
        <v>16119.32</v>
      </c>
      <c r="Q55" s="99"/>
      <c r="R55" s="99">
        <v>35794.375</v>
      </c>
      <c r="S55" s="207">
        <v>27171.141</v>
      </c>
    </row>
    <row r="56" spans="1:24" ht="14.4" customHeight="1" x14ac:dyDescent="0.2">
      <c r="A56" s="232" t="s">
        <v>99</v>
      </c>
      <c r="B56" s="233">
        <v>2019</v>
      </c>
      <c r="C56" s="85">
        <v>1000279.876</v>
      </c>
      <c r="D56" s="85">
        <v>588006.00399999996</v>
      </c>
      <c r="E56" s="86">
        <v>311502.00199999998</v>
      </c>
      <c r="F56" s="85">
        <v>28892.276000000002</v>
      </c>
      <c r="G56" s="85">
        <v>24154.066999999999</v>
      </c>
      <c r="H56" s="85"/>
      <c r="I56" s="85">
        <v>17070.63</v>
      </c>
      <c r="J56" s="85">
        <v>20082.521000000001</v>
      </c>
      <c r="K56" s="85"/>
      <c r="L56" s="85">
        <v>895933.41599999997</v>
      </c>
      <c r="M56" s="85">
        <v>501754.4</v>
      </c>
      <c r="N56" s="85"/>
      <c r="O56" s="85">
        <v>23105.728999999999</v>
      </c>
      <c r="P56" s="85">
        <v>14873.380999999999</v>
      </c>
      <c r="Q56" s="85"/>
      <c r="R56" s="85">
        <v>34686.425000000003</v>
      </c>
      <c r="S56" s="87">
        <v>26800.758999999998</v>
      </c>
    </row>
    <row r="57" spans="1:24" ht="14.4" customHeight="1" x14ac:dyDescent="0.2">
      <c r="A57" s="105" t="s">
        <v>101</v>
      </c>
      <c r="B57" s="107">
        <v>2020</v>
      </c>
      <c r="C57" s="103">
        <v>821467.05700000003</v>
      </c>
      <c r="D57" s="103">
        <v>495104.56200000003</v>
      </c>
      <c r="E57" s="110">
        <v>264450.19400000008</v>
      </c>
      <c r="F57" s="103">
        <v>26164.542999999998</v>
      </c>
      <c r="G57" s="103">
        <v>21754.755000000001</v>
      </c>
      <c r="H57" s="103"/>
      <c r="I57" s="103">
        <v>14353.938999999997</v>
      </c>
      <c r="J57" s="103">
        <v>17202.54</v>
      </c>
      <c r="K57" s="103"/>
      <c r="L57" s="103">
        <v>734824.04999999993</v>
      </c>
      <c r="M57" s="103">
        <v>422624.50099999999</v>
      </c>
      <c r="N57" s="103"/>
      <c r="O57" s="103">
        <v>18788.514999999999</v>
      </c>
      <c r="P57" s="103">
        <v>12005.253000000001</v>
      </c>
      <c r="Q57" s="103"/>
      <c r="R57" s="103">
        <v>27336.01</v>
      </c>
      <c r="S57" s="111">
        <v>21517.512999999999</v>
      </c>
    </row>
    <row r="58" spans="1:24" ht="14.4" customHeight="1" x14ac:dyDescent="0.2">
      <c r="A58" s="125" t="s">
        <v>104</v>
      </c>
      <c r="B58" s="220">
        <v>2021</v>
      </c>
      <c r="C58" s="85">
        <v>905134.196</v>
      </c>
      <c r="D58" s="85">
        <v>571371.69200000004</v>
      </c>
      <c r="E58" s="86">
        <v>287981.62299999996</v>
      </c>
      <c r="F58" s="85">
        <v>31484.991000000002</v>
      </c>
      <c r="G58" s="85">
        <v>27039.156000000003</v>
      </c>
      <c r="H58" s="85"/>
      <c r="I58" s="85">
        <v>17592.726999999999</v>
      </c>
      <c r="J58" s="85">
        <v>21021.717000000001</v>
      </c>
      <c r="K58" s="85"/>
      <c r="L58" s="85">
        <v>799172.6869999998</v>
      </c>
      <c r="M58" s="85">
        <v>480024.59800000006</v>
      </c>
      <c r="N58" s="85"/>
      <c r="O58" s="85">
        <v>22960.585999999999</v>
      </c>
      <c r="P58" s="85">
        <v>15475.5</v>
      </c>
      <c r="Q58" s="85"/>
      <c r="R58" s="85">
        <v>33922.108</v>
      </c>
      <c r="S58" s="87">
        <v>27808.471000000001</v>
      </c>
    </row>
    <row r="59" spans="1:24" ht="14.4" customHeight="1" x14ac:dyDescent="0.2">
      <c r="A59" s="97" t="s">
        <v>107</v>
      </c>
      <c r="B59" s="107">
        <v>2022</v>
      </c>
      <c r="C59" s="109">
        <v>875225.61100000003</v>
      </c>
      <c r="D59" s="109">
        <v>607312.88900000008</v>
      </c>
      <c r="E59" s="117">
        <v>283886.72200000001</v>
      </c>
      <c r="F59" s="109">
        <v>29856.595000000001</v>
      </c>
      <c r="G59" s="109">
        <v>28168.976000000002</v>
      </c>
      <c r="H59" s="109"/>
      <c r="I59" s="109">
        <v>16793.231</v>
      </c>
      <c r="J59" s="109">
        <v>21287.956999999999</v>
      </c>
      <c r="K59" s="109"/>
      <c r="L59" s="109">
        <v>771023.18299999996</v>
      </c>
      <c r="M59" s="109">
        <v>511600.788</v>
      </c>
      <c r="N59" s="109"/>
      <c r="O59" s="109">
        <v>21885.793000000005</v>
      </c>
      <c r="P59" s="109">
        <v>16162.981</v>
      </c>
      <c r="Q59" s="109"/>
      <c r="R59" s="109">
        <v>35666.809000000001</v>
      </c>
      <c r="S59" s="112">
        <v>30092.186999999998</v>
      </c>
    </row>
    <row r="60" spans="1:24" ht="14.4" customHeight="1" x14ac:dyDescent="0.2">
      <c r="A60" s="125" t="s">
        <v>112</v>
      </c>
      <c r="B60" s="220">
        <v>2023</v>
      </c>
      <c r="C60" s="85">
        <v>944994.37099999981</v>
      </c>
      <c r="D60" s="85">
        <v>676323.19999999984</v>
      </c>
      <c r="E60" s="86">
        <v>297012.386</v>
      </c>
      <c r="F60" s="85">
        <v>28163.402999999995</v>
      </c>
      <c r="G60" s="85">
        <v>27766.351999999999</v>
      </c>
      <c r="H60" s="85"/>
      <c r="I60" s="85">
        <v>15784.545999999997</v>
      </c>
      <c r="J60" s="85">
        <v>20628.977000000003</v>
      </c>
      <c r="K60" s="85"/>
      <c r="L60" s="85">
        <v>843231.78599999996</v>
      </c>
      <c r="M60" s="85">
        <v>581542.99600000004</v>
      </c>
      <c r="N60" s="85"/>
      <c r="O60" s="85">
        <v>21676.207999999999</v>
      </c>
      <c r="P60" s="85">
        <v>16653.026999999998</v>
      </c>
      <c r="Q60" s="85"/>
      <c r="R60" s="85">
        <v>36138.428</v>
      </c>
      <c r="S60" s="87">
        <v>29731.848000000002</v>
      </c>
    </row>
    <row r="61" spans="1:24" ht="14.4" customHeight="1" x14ac:dyDescent="0.2">
      <c r="A61" s="105" t="s">
        <v>116</v>
      </c>
      <c r="B61" s="282">
        <v>2024</v>
      </c>
      <c r="C61" s="103">
        <v>890005.58000000007</v>
      </c>
      <c r="D61" s="103">
        <v>653212.40800000005</v>
      </c>
      <c r="E61" s="110">
        <v>278422.27900000004</v>
      </c>
      <c r="F61" s="103">
        <v>26338.595999999998</v>
      </c>
      <c r="G61" s="103">
        <v>26734.922000000002</v>
      </c>
      <c r="H61" s="103"/>
      <c r="I61" s="103">
        <v>15121.263000000001</v>
      </c>
      <c r="J61" s="103">
        <v>20079.781999999999</v>
      </c>
      <c r="K61" s="103"/>
      <c r="L61" s="103">
        <v>801812.14000000013</v>
      </c>
      <c r="M61" s="103">
        <v>565944.37400000007</v>
      </c>
      <c r="N61" s="103"/>
      <c r="O61" s="103">
        <v>20257.589</v>
      </c>
      <c r="P61" s="103">
        <v>16330.520999999999</v>
      </c>
      <c r="Q61" s="103"/>
      <c r="R61" s="103">
        <v>26475.991999999998</v>
      </c>
      <c r="S61" s="111">
        <v>24122.808999999997</v>
      </c>
      <c r="T61" s="100"/>
    </row>
    <row r="62" spans="1:24" ht="14.4" customHeight="1" x14ac:dyDescent="0.2">
      <c r="A62" s="125" t="s">
        <v>116</v>
      </c>
      <c r="B62" s="220">
        <v>2025</v>
      </c>
      <c r="C62" s="186">
        <f>'アルミ(月別集計)'!C30</f>
        <v>884794.30899999989</v>
      </c>
      <c r="D62" s="186">
        <f>'アルミ(月別集計)'!D30</f>
        <v>674547.95799999998</v>
      </c>
      <c r="E62" s="224">
        <f>'アルミ(月別集計)'!E30</f>
        <v>276097.69399999996</v>
      </c>
      <c r="F62" s="186">
        <f>'アルミ(月別集計)'!F30</f>
        <v>26045.122000000007</v>
      </c>
      <c r="G62" s="186">
        <f>'アルミ(月別集計)'!G30</f>
        <v>27622.475999999999</v>
      </c>
      <c r="H62" s="186"/>
      <c r="I62" s="186">
        <f>'アルミ(月別集計)'!I30</f>
        <v>14130.742</v>
      </c>
      <c r="J62" s="186">
        <f>'アルミ(月別集計)'!J30</f>
        <v>20317.965</v>
      </c>
      <c r="K62" s="186"/>
      <c r="L62" s="186">
        <f>'アルミ(月別集計)'!L30</f>
        <v>797291.348</v>
      </c>
      <c r="M62" s="186">
        <f>'アルミ(月別集計)'!M30</f>
        <v>583744.82799999986</v>
      </c>
      <c r="N62" s="186"/>
      <c r="O62" s="186">
        <f>'アルミ(月別集計)'!O30</f>
        <v>20369.216</v>
      </c>
      <c r="P62" s="186">
        <f>'アルミ(月別集計)'!P30</f>
        <v>16946.442999999999</v>
      </c>
      <c r="Q62" s="186"/>
      <c r="R62" s="186">
        <f>'アルミ(月別集計)'!R30</f>
        <v>26957.881000000001</v>
      </c>
      <c r="S62" s="186">
        <f>'アルミ(月別集計)'!S30</f>
        <v>25916.245999999999</v>
      </c>
      <c r="T62" s="100"/>
    </row>
    <row r="63" spans="1:24" ht="14.4" customHeight="1" x14ac:dyDescent="0.2">
      <c r="A63" s="108" t="s">
        <v>117</v>
      </c>
      <c r="B63" s="347">
        <v>2026</v>
      </c>
      <c r="C63" s="348">
        <f>'アルミ(月別集計)'!C46</f>
        <v>592774.973</v>
      </c>
      <c r="D63" s="348">
        <f>'アルミ(月別集計)'!D46</f>
        <v>468674.49899999995</v>
      </c>
      <c r="E63" s="350">
        <f>'アルミ(月別集計)'!E46</f>
        <v>183314.44400000002</v>
      </c>
      <c r="F63" s="349">
        <f>'アルミ(月別集計)'!F46</f>
        <v>17068.946</v>
      </c>
      <c r="G63" s="348">
        <f>'アルミ(月別集計)'!G46</f>
        <v>17932.444</v>
      </c>
      <c r="H63" s="348"/>
      <c r="I63" s="348">
        <f>'アルミ(月別集計)'!I46</f>
        <v>9399.9609999999993</v>
      </c>
      <c r="J63" s="348">
        <f>'アルミ(月別集計)'!J46</f>
        <v>14444.299000000001</v>
      </c>
      <c r="K63" s="348"/>
      <c r="L63" s="348">
        <f>'アルミ(月別集計)'!L46</f>
        <v>534513.23</v>
      </c>
      <c r="M63" s="348">
        <f>'アルミ(月別集計)'!M46</f>
        <v>405950.26299999998</v>
      </c>
      <c r="N63" s="348"/>
      <c r="O63" s="348">
        <f>'アルミ(月別集計)'!O46</f>
        <v>12748.938999999998</v>
      </c>
      <c r="P63" s="348">
        <f>'アルミ(月別集計)'!P46</f>
        <v>11015.975999999999</v>
      </c>
      <c r="Q63" s="348"/>
      <c r="R63" s="348">
        <f>'アルミ(月別集計)'!R46</f>
        <v>19043.897000000001</v>
      </c>
      <c r="S63" s="348">
        <f>'アルミ(月別集計)'!S46</f>
        <v>19331.517</v>
      </c>
      <c r="T63" s="100"/>
    </row>
    <row r="64" spans="1:24" ht="14.4" customHeight="1" x14ac:dyDescent="0.2">
      <c r="A64" s="194"/>
      <c r="B64" t="s">
        <v>78</v>
      </c>
    </row>
    <row r="65" spans="1:19" x14ac:dyDescent="0.2">
      <c r="A65" s="194"/>
    </row>
    <row r="74" spans="1:19" x14ac:dyDescent="0.2">
      <c r="A74" s="194"/>
    </row>
    <row r="76" spans="1:19" x14ac:dyDescent="0.2"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8" spans="1:19" x14ac:dyDescent="0.2">
      <c r="C78" s="2"/>
      <c r="D78" s="2"/>
      <c r="E78" s="2"/>
      <c r="F78" s="2"/>
      <c r="G78" s="2"/>
      <c r="I78" s="2"/>
      <c r="J78" s="2"/>
      <c r="L78" s="2"/>
      <c r="M78" s="2"/>
      <c r="O78" s="2"/>
      <c r="P78" s="2"/>
      <c r="R78" s="2"/>
      <c r="S78" s="2"/>
    </row>
  </sheetData>
  <phoneticPr fontId="2"/>
  <printOptions horizontalCentered="1" verticalCentered="1"/>
  <pageMargins left="0.23622047244094491" right="0.23622047244094491" top="0" bottom="0" header="0.31496062992125984" footer="0.31496062992125984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40B5-94E5-4F76-B2BB-FDD70D55718A}">
  <sheetPr codeName="Sheet7">
    <pageSetUpPr fitToPage="1"/>
  </sheetPr>
  <dimension ref="A1:AB62"/>
  <sheetViews>
    <sheetView view="pageBreakPreview" topLeftCell="A8" zoomScale="60" zoomScaleNormal="70" workbookViewId="0">
      <selection activeCell="L54" sqref="L54"/>
    </sheetView>
  </sheetViews>
  <sheetFormatPr defaultRowHeight="13.2" x14ac:dyDescent="0.2"/>
  <sheetData>
    <row r="1" spans="1:24" ht="16.2" x14ac:dyDescent="0.2">
      <c r="A1" s="1" t="s">
        <v>31</v>
      </c>
    </row>
    <row r="2" spans="1:24" x14ac:dyDescent="0.2">
      <c r="N2" t="s">
        <v>81</v>
      </c>
      <c r="W2" s="16"/>
      <c r="X2" s="16"/>
    </row>
    <row r="3" spans="1:24" x14ac:dyDescent="0.2">
      <c r="A3" t="s">
        <v>73</v>
      </c>
      <c r="N3" t="s">
        <v>88</v>
      </c>
    </row>
    <row r="4" spans="1:24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24" x14ac:dyDescent="0.2">
      <c r="A5" s="127"/>
      <c r="B5" s="5"/>
      <c r="C5" s="128" t="s">
        <v>76</v>
      </c>
      <c r="D5" s="129" t="s">
        <v>17</v>
      </c>
      <c r="E5" s="130" t="s">
        <v>76</v>
      </c>
      <c r="F5" s="128" t="s">
        <v>76</v>
      </c>
      <c r="G5" s="128" t="s">
        <v>17</v>
      </c>
      <c r="H5" s="128"/>
      <c r="I5" s="128" t="s">
        <v>76</v>
      </c>
      <c r="J5" s="128" t="s">
        <v>17</v>
      </c>
      <c r="K5" s="128" t="s">
        <v>77</v>
      </c>
      <c r="L5" s="128" t="s">
        <v>76</v>
      </c>
      <c r="M5" s="128" t="s">
        <v>22</v>
      </c>
      <c r="N5" s="128" t="s">
        <v>77</v>
      </c>
      <c r="O5" s="128" t="s">
        <v>76</v>
      </c>
      <c r="P5" s="128" t="s">
        <v>22</v>
      </c>
      <c r="Q5" s="128"/>
      <c r="R5" s="128" t="s">
        <v>76</v>
      </c>
      <c r="S5" s="129" t="s">
        <v>22</v>
      </c>
      <c r="W5" s="16"/>
      <c r="X5" s="16"/>
    </row>
    <row r="6" spans="1:24" ht="14.4" customHeight="1" x14ac:dyDescent="0.2">
      <c r="A6" s="232" t="s">
        <v>2</v>
      </c>
      <c r="B6" s="71"/>
      <c r="C6" s="48">
        <v>32871</v>
      </c>
      <c r="D6" s="53">
        <v>35248</v>
      </c>
      <c r="E6" s="188">
        <v>12550</v>
      </c>
      <c r="F6" s="48">
        <v>1469</v>
      </c>
      <c r="G6" s="48">
        <v>1007</v>
      </c>
      <c r="H6" s="48"/>
      <c r="I6" s="48">
        <v>2478</v>
      </c>
      <c r="J6" s="48">
        <v>4452</v>
      </c>
      <c r="K6" s="48"/>
      <c r="L6" s="48">
        <v>17647</v>
      </c>
      <c r="M6" s="48">
        <v>23979</v>
      </c>
      <c r="N6" s="48"/>
      <c r="O6" s="48">
        <v>3396</v>
      </c>
      <c r="P6" s="48">
        <v>1985</v>
      </c>
      <c r="Q6" s="48"/>
      <c r="R6" s="48">
        <v>7877</v>
      </c>
      <c r="S6" s="53">
        <v>3825</v>
      </c>
    </row>
    <row r="7" spans="1:24" ht="14.4" customHeight="1" x14ac:dyDescent="0.2">
      <c r="A7" s="97" t="s">
        <v>63</v>
      </c>
      <c r="B7" s="180"/>
      <c r="C7" s="35">
        <v>34519</v>
      </c>
      <c r="D7" s="36">
        <v>38968</v>
      </c>
      <c r="E7" s="37">
        <v>12704</v>
      </c>
      <c r="F7" s="47" t="s">
        <v>60</v>
      </c>
      <c r="G7" s="35" t="s">
        <v>74</v>
      </c>
      <c r="H7" s="35"/>
      <c r="I7" s="35" t="s">
        <v>60</v>
      </c>
      <c r="J7" s="35" t="s">
        <v>74</v>
      </c>
      <c r="K7" s="35"/>
      <c r="L7" s="35">
        <v>19156</v>
      </c>
      <c r="M7" s="35">
        <v>27549</v>
      </c>
      <c r="N7" s="35"/>
      <c r="O7" s="35" t="s">
        <v>60</v>
      </c>
      <c r="P7" s="35" t="s">
        <v>74</v>
      </c>
      <c r="Q7" s="35"/>
      <c r="R7" s="35" t="s">
        <v>60</v>
      </c>
      <c r="S7" s="36" t="s">
        <v>74</v>
      </c>
    </row>
    <row r="8" spans="1:24" ht="14.4" customHeight="1" x14ac:dyDescent="0.2">
      <c r="A8" s="232" t="s">
        <v>61</v>
      </c>
      <c r="B8" s="216"/>
      <c r="C8" s="48">
        <v>35379</v>
      </c>
      <c r="D8" s="53">
        <v>42488</v>
      </c>
      <c r="E8" s="188">
        <v>13440</v>
      </c>
      <c r="F8" s="48" t="s">
        <v>60</v>
      </c>
      <c r="G8" s="48" t="s">
        <v>74</v>
      </c>
      <c r="H8" s="48"/>
      <c r="I8" s="48" t="s">
        <v>60</v>
      </c>
      <c r="J8" s="48" t="s">
        <v>74</v>
      </c>
      <c r="K8" s="48"/>
      <c r="L8" s="48">
        <v>20263</v>
      </c>
      <c r="M8" s="48">
        <v>31347</v>
      </c>
      <c r="N8" s="48"/>
      <c r="O8" s="48" t="s">
        <v>60</v>
      </c>
      <c r="P8" s="48" t="s">
        <v>74</v>
      </c>
      <c r="Q8" s="48"/>
      <c r="R8" s="48" t="s">
        <v>60</v>
      </c>
      <c r="S8" s="53" t="s">
        <v>74</v>
      </c>
    </row>
    <row r="9" spans="1:24" ht="14.4" customHeight="1" x14ac:dyDescent="0.2">
      <c r="A9" s="97" t="s">
        <v>83</v>
      </c>
      <c r="B9" s="182"/>
      <c r="C9" s="35">
        <v>36217</v>
      </c>
      <c r="D9" s="36">
        <v>44597</v>
      </c>
      <c r="E9" s="37">
        <v>14367</v>
      </c>
      <c r="F9" s="47" t="s">
        <v>60</v>
      </c>
      <c r="G9" s="35" t="s">
        <v>74</v>
      </c>
      <c r="H9" s="35"/>
      <c r="I9" s="35" t="s">
        <v>60</v>
      </c>
      <c r="J9" s="35" t="s">
        <v>74</v>
      </c>
      <c r="K9" s="35"/>
      <c r="L9" s="35">
        <v>20921</v>
      </c>
      <c r="M9" s="35">
        <v>33371</v>
      </c>
      <c r="N9" s="35"/>
      <c r="O9" s="35" t="s">
        <v>60</v>
      </c>
      <c r="P9" s="35" t="s">
        <v>74</v>
      </c>
      <c r="Q9" s="35"/>
      <c r="R9" s="35" t="s">
        <v>60</v>
      </c>
      <c r="S9" s="36" t="s">
        <v>74</v>
      </c>
    </row>
    <row r="10" spans="1:24" ht="14.4" customHeight="1" x14ac:dyDescent="0.2">
      <c r="A10" s="232" t="s">
        <v>64</v>
      </c>
      <c r="B10" s="181"/>
      <c r="C10" s="48">
        <v>36216</v>
      </c>
      <c r="D10" s="53">
        <v>47542</v>
      </c>
      <c r="E10" s="188">
        <v>14091</v>
      </c>
      <c r="F10" s="48" t="s">
        <v>60</v>
      </c>
      <c r="G10" s="48" t="s">
        <v>74</v>
      </c>
      <c r="H10" s="48"/>
      <c r="I10" s="48" t="s">
        <v>60</v>
      </c>
      <c r="J10" s="48" t="s">
        <v>74</v>
      </c>
      <c r="K10" s="48"/>
      <c r="L10" s="48">
        <v>21413</v>
      </c>
      <c r="M10" s="48">
        <v>36101</v>
      </c>
      <c r="N10" s="48"/>
      <c r="O10" s="48" t="s">
        <v>60</v>
      </c>
      <c r="P10" s="48" t="s">
        <v>74</v>
      </c>
      <c r="Q10" s="48"/>
      <c r="R10" s="48" t="s">
        <v>60</v>
      </c>
      <c r="S10" s="53" t="s">
        <v>74</v>
      </c>
    </row>
    <row r="11" spans="1:24" ht="14.4" customHeight="1" x14ac:dyDescent="0.2">
      <c r="A11" s="97" t="s">
        <v>68</v>
      </c>
      <c r="B11" s="182"/>
      <c r="C11" s="35">
        <v>35670</v>
      </c>
      <c r="D11" s="36">
        <v>53140</v>
      </c>
      <c r="E11" s="37">
        <v>13316</v>
      </c>
      <c r="F11" s="49" t="s">
        <v>60</v>
      </c>
      <c r="G11" s="119" t="s">
        <v>74</v>
      </c>
      <c r="H11" s="35"/>
      <c r="I11" s="14" t="s">
        <v>60</v>
      </c>
      <c r="J11" s="35" t="s">
        <v>74</v>
      </c>
      <c r="K11" s="35"/>
      <c r="L11" s="35">
        <v>23069</v>
      </c>
      <c r="M11" s="35">
        <v>40132</v>
      </c>
      <c r="N11" s="35"/>
      <c r="O11" s="14" t="s">
        <v>60</v>
      </c>
      <c r="P11" s="35" t="s">
        <v>74</v>
      </c>
      <c r="Q11" s="35"/>
      <c r="R11" s="14" t="s">
        <v>60</v>
      </c>
      <c r="S11" s="36" t="s">
        <v>74</v>
      </c>
    </row>
    <row r="12" spans="1:24" ht="14.4" customHeight="1" x14ac:dyDescent="0.2">
      <c r="A12" s="232" t="s">
        <v>69</v>
      </c>
      <c r="B12" s="181"/>
      <c r="C12" s="48">
        <v>34240</v>
      </c>
      <c r="D12" s="53">
        <v>54039</v>
      </c>
      <c r="E12" s="188">
        <v>13881</v>
      </c>
      <c r="F12" s="22" t="s">
        <v>60</v>
      </c>
      <c r="G12" s="183" t="s">
        <v>74</v>
      </c>
      <c r="H12" s="48"/>
      <c r="I12" s="22" t="s">
        <v>60</v>
      </c>
      <c r="J12" s="48" t="s">
        <v>74</v>
      </c>
      <c r="K12" s="48"/>
      <c r="L12" s="48">
        <v>21133</v>
      </c>
      <c r="M12" s="48">
        <v>40108</v>
      </c>
      <c r="N12" s="48"/>
      <c r="O12" s="22" t="s">
        <v>60</v>
      </c>
      <c r="P12" s="48" t="s">
        <v>74</v>
      </c>
      <c r="Q12" s="48"/>
      <c r="R12" s="22" t="s">
        <v>60</v>
      </c>
      <c r="S12" s="53" t="s">
        <v>74</v>
      </c>
    </row>
    <row r="13" spans="1:24" ht="14.4" customHeight="1" x14ac:dyDescent="0.2">
      <c r="A13" s="97" t="s">
        <v>70</v>
      </c>
      <c r="B13" s="182"/>
      <c r="C13" s="35">
        <v>30206</v>
      </c>
      <c r="D13" s="36">
        <v>48320</v>
      </c>
      <c r="E13" s="37">
        <v>12342</v>
      </c>
      <c r="F13" s="49" t="s">
        <v>60</v>
      </c>
      <c r="G13" s="119" t="s">
        <v>74</v>
      </c>
      <c r="H13" s="35"/>
      <c r="I13" s="14" t="s">
        <v>60</v>
      </c>
      <c r="J13" s="35" t="s">
        <v>74</v>
      </c>
      <c r="K13" s="35"/>
      <c r="L13" s="35">
        <v>18825</v>
      </c>
      <c r="M13" s="35">
        <v>37183</v>
      </c>
      <c r="N13" s="35"/>
      <c r="O13" s="14" t="s">
        <v>60</v>
      </c>
      <c r="P13" s="35" t="s">
        <v>74</v>
      </c>
      <c r="Q13" s="35"/>
      <c r="R13" s="14" t="s">
        <v>60</v>
      </c>
      <c r="S13" s="36" t="s">
        <v>74</v>
      </c>
    </row>
    <row r="14" spans="1:24" ht="14.4" customHeight="1" x14ac:dyDescent="0.2">
      <c r="A14" s="232" t="s">
        <v>71</v>
      </c>
      <c r="B14" s="181"/>
      <c r="C14" s="48">
        <v>20563</v>
      </c>
      <c r="D14" s="53">
        <v>32378</v>
      </c>
      <c r="E14" s="188">
        <v>7996</v>
      </c>
      <c r="F14" s="22" t="s">
        <v>60</v>
      </c>
      <c r="G14" s="183" t="s">
        <v>74</v>
      </c>
      <c r="H14" s="48"/>
      <c r="I14" s="22" t="s">
        <v>60</v>
      </c>
      <c r="J14" s="48" t="s">
        <v>74</v>
      </c>
      <c r="K14" s="48"/>
      <c r="L14" s="48">
        <v>13048</v>
      </c>
      <c r="M14" s="48">
        <v>25968</v>
      </c>
      <c r="N14" s="48"/>
      <c r="O14" s="22" t="s">
        <v>60</v>
      </c>
      <c r="P14" s="48" t="s">
        <v>74</v>
      </c>
      <c r="Q14" s="48"/>
      <c r="R14" s="22" t="s">
        <v>60</v>
      </c>
      <c r="S14" s="53" t="s">
        <v>74</v>
      </c>
    </row>
    <row r="15" spans="1:24" ht="14.4" customHeight="1" x14ac:dyDescent="0.2">
      <c r="A15" s="97" t="s">
        <v>72</v>
      </c>
      <c r="B15" s="182"/>
      <c r="C15" s="35">
        <v>26772</v>
      </c>
      <c r="D15" s="36">
        <v>43103</v>
      </c>
      <c r="E15" s="37">
        <v>11274</v>
      </c>
      <c r="F15" s="49" t="s">
        <v>60</v>
      </c>
      <c r="G15" s="119" t="s">
        <v>74</v>
      </c>
      <c r="H15" s="35"/>
      <c r="I15" s="14" t="s">
        <v>60</v>
      </c>
      <c r="J15" s="35" t="s">
        <v>74</v>
      </c>
      <c r="K15" s="35"/>
      <c r="L15" s="35">
        <v>15856</v>
      </c>
      <c r="M15" s="35">
        <v>34569</v>
      </c>
      <c r="N15" s="35"/>
      <c r="O15" s="14" t="s">
        <v>60</v>
      </c>
      <c r="P15" s="35" t="s">
        <v>74</v>
      </c>
      <c r="Q15" s="35"/>
      <c r="R15" s="14" t="s">
        <v>60</v>
      </c>
      <c r="S15" s="36" t="s">
        <v>74</v>
      </c>
    </row>
    <row r="16" spans="1:24" ht="14.4" customHeight="1" x14ac:dyDescent="0.2">
      <c r="A16" s="232" t="s">
        <v>82</v>
      </c>
      <c r="B16" s="181"/>
      <c r="C16" s="48">
        <v>23831</v>
      </c>
      <c r="D16" s="53">
        <v>39978</v>
      </c>
      <c r="E16" s="188">
        <v>10098</v>
      </c>
      <c r="F16" s="22" t="s">
        <v>60</v>
      </c>
      <c r="G16" s="183" t="s">
        <v>74</v>
      </c>
      <c r="H16" s="48"/>
      <c r="I16" s="22" t="s">
        <v>60</v>
      </c>
      <c r="J16" s="48" t="s">
        <v>74</v>
      </c>
      <c r="K16" s="48"/>
      <c r="L16" s="48">
        <v>13930</v>
      </c>
      <c r="M16" s="48">
        <v>32242</v>
      </c>
      <c r="N16" s="48"/>
      <c r="O16" s="22" t="s">
        <v>60</v>
      </c>
      <c r="P16" s="48" t="s">
        <v>74</v>
      </c>
      <c r="Q16" s="48"/>
      <c r="R16" s="22" t="s">
        <v>60</v>
      </c>
      <c r="S16" s="53" t="s">
        <v>74</v>
      </c>
    </row>
    <row r="17" spans="1:28" ht="14.4" customHeight="1" x14ac:dyDescent="0.2">
      <c r="A17" s="105" t="s">
        <v>84</v>
      </c>
      <c r="B17" s="184"/>
      <c r="C17" s="88">
        <v>22981</v>
      </c>
      <c r="D17" s="90">
        <v>38328</v>
      </c>
      <c r="E17" s="89">
        <v>9207</v>
      </c>
      <c r="F17" s="49" t="s">
        <v>60</v>
      </c>
      <c r="G17" s="119" t="s">
        <v>74</v>
      </c>
      <c r="H17" s="88"/>
      <c r="I17" s="14" t="s">
        <v>60</v>
      </c>
      <c r="J17" s="35" t="s">
        <v>74</v>
      </c>
      <c r="K17" s="88"/>
      <c r="L17" s="88">
        <v>14604</v>
      </c>
      <c r="M17" s="88">
        <v>31088</v>
      </c>
      <c r="N17" s="88"/>
      <c r="O17" s="14" t="s">
        <v>60</v>
      </c>
      <c r="P17" s="35" t="s">
        <v>74</v>
      </c>
      <c r="Q17" s="88"/>
      <c r="R17" s="14" t="s">
        <v>60</v>
      </c>
      <c r="S17" s="185" t="s">
        <v>74</v>
      </c>
    </row>
    <row r="18" spans="1:28" s="16" customFormat="1" ht="14.4" customHeight="1" x14ac:dyDescent="0.2">
      <c r="A18" s="232" t="s">
        <v>90</v>
      </c>
      <c r="B18" s="71"/>
      <c r="C18" s="18">
        <v>21707</v>
      </c>
      <c r="D18" s="19">
        <v>32121</v>
      </c>
      <c r="E18" s="20">
        <v>9311</v>
      </c>
      <c r="F18" s="22" t="s">
        <v>60</v>
      </c>
      <c r="G18" s="183" t="s">
        <v>74</v>
      </c>
      <c r="H18" s="48"/>
      <c r="I18" s="22" t="s">
        <v>60</v>
      </c>
      <c r="J18" s="48" t="s">
        <v>74</v>
      </c>
      <c r="K18" s="18"/>
      <c r="L18" s="18">
        <v>12615</v>
      </c>
      <c r="M18" s="18">
        <v>24673</v>
      </c>
      <c r="N18" s="18"/>
      <c r="O18" s="22" t="s">
        <v>60</v>
      </c>
      <c r="P18" s="48" t="s">
        <v>74</v>
      </c>
      <c r="Q18" s="18"/>
      <c r="R18" s="22" t="s">
        <v>60</v>
      </c>
      <c r="S18" s="50" t="s">
        <v>74</v>
      </c>
      <c r="W18"/>
      <c r="X18"/>
      <c r="AB18" s="102"/>
    </row>
    <row r="19" spans="1:28" ht="14.4" customHeight="1" x14ac:dyDescent="0.2">
      <c r="A19" s="105" t="s">
        <v>91</v>
      </c>
      <c r="B19" s="102"/>
      <c r="C19" s="27">
        <v>21009</v>
      </c>
      <c r="D19" s="29">
        <v>30436</v>
      </c>
      <c r="E19" s="30">
        <v>8935</v>
      </c>
      <c r="F19" s="49" t="s">
        <v>60</v>
      </c>
      <c r="G19" s="119" t="s">
        <v>74</v>
      </c>
      <c r="H19" s="88"/>
      <c r="I19" s="14" t="s">
        <v>60</v>
      </c>
      <c r="J19" s="35" t="s">
        <v>74</v>
      </c>
      <c r="K19" s="27"/>
      <c r="L19" s="27">
        <v>11826</v>
      </c>
      <c r="M19" s="27">
        <v>23030</v>
      </c>
      <c r="N19" s="27"/>
      <c r="O19" s="14" t="s">
        <v>60</v>
      </c>
      <c r="P19" s="35" t="s">
        <v>74</v>
      </c>
      <c r="Q19" s="27"/>
      <c r="R19" s="14" t="s">
        <v>60</v>
      </c>
      <c r="S19" s="51" t="s">
        <v>74</v>
      </c>
    </row>
    <row r="20" spans="1:28" ht="14.4" customHeight="1" x14ac:dyDescent="0.2">
      <c r="A20" s="232" t="s">
        <v>92</v>
      </c>
      <c r="B20" s="71"/>
      <c r="C20" s="18">
        <v>20307</v>
      </c>
      <c r="D20" s="19">
        <v>26508</v>
      </c>
      <c r="E20" s="20">
        <v>8419</v>
      </c>
      <c r="F20" s="22" t="s">
        <v>60</v>
      </c>
      <c r="G20" s="183" t="s">
        <v>74</v>
      </c>
      <c r="H20" s="48"/>
      <c r="I20" s="22" t="s">
        <v>60</v>
      </c>
      <c r="J20" s="48" t="s">
        <v>74</v>
      </c>
      <c r="K20" s="18"/>
      <c r="L20" s="18">
        <v>11001</v>
      </c>
      <c r="M20" s="18">
        <v>18618</v>
      </c>
      <c r="N20" s="18"/>
      <c r="O20" s="22" t="s">
        <v>60</v>
      </c>
      <c r="P20" s="48" t="s">
        <v>74</v>
      </c>
      <c r="Q20" s="18"/>
      <c r="R20" s="22" t="s">
        <v>60</v>
      </c>
      <c r="S20" s="50" t="s">
        <v>74</v>
      </c>
    </row>
    <row r="21" spans="1:28" s="16" customFormat="1" ht="14.4" customHeight="1" x14ac:dyDescent="0.2">
      <c r="A21" s="105" t="s">
        <v>93</v>
      </c>
      <c r="B21">
        <v>2016</v>
      </c>
      <c r="C21" s="33">
        <v>18890</v>
      </c>
      <c r="D21" s="33">
        <v>27467</v>
      </c>
      <c r="E21" s="37">
        <v>7893</v>
      </c>
      <c r="F21" s="49" t="s">
        <v>60</v>
      </c>
      <c r="G21" s="119" t="s">
        <v>74</v>
      </c>
      <c r="H21" s="88"/>
      <c r="I21" s="14" t="s">
        <v>60</v>
      </c>
      <c r="J21" s="35" t="s">
        <v>74</v>
      </c>
      <c r="K21" s="35"/>
      <c r="L21" s="35">
        <v>10096</v>
      </c>
      <c r="M21" s="35">
        <v>19741</v>
      </c>
      <c r="N21" s="35"/>
      <c r="O21" s="14" t="s">
        <v>60</v>
      </c>
      <c r="P21" s="35" t="s">
        <v>74</v>
      </c>
      <c r="Q21" s="27"/>
      <c r="R21" s="14" t="s">
        <v>60</v>
      </c>
      <c r="S21" s="51" t="s">
        <v>74</v>
      </c>
      <c r="W21"/>
      <c r="X21"/>
    </row>
    <row r="22" spans="1:28" ht="14.4" customHeight="1" x14ac:dyDescent="0.2">
      <c r="A22" s="232" t="s">
        <v>97</v>
      </c>
      <c r="B22" s="71">
        <v>2017</v>
      </c>
      <c r="C22" s="25">
        <v>19713</v>
      </c>
      <c r="D22" s="25">
        <v>29829</v>
      </c>
      <c r="E22" s="188">
        <v>8501</v>
      </c>
      <c r="F22" s="22" t="s">
        <v>60</v>
      </c>
      <c r="G22" s="183" t="s">
        <v>74</v>
      </c>
      <c r="H22" s="48"/>
      <c r="I22" s="22" t="s">
        <v>60</v>
      </c>
      <c r="J22" s="48" t="s">
        <v>74</v>
      </c>
      <c r="K22" s="48"/>
      <c r="L22" s="48">
        <v>10289</v>
      </c>
      <c r="M22" s="48">
        <v>20374</v>
      </c>
      <c r="N22" s="48"/>
      <c r="O22" s="22" t="s">
        <v>60</v>
      </c>
      <c r="P22" s="48" t="s">
        <v>74</v>
      </c>
      <c r="Q22" s="18"/>
      <c r="R22" s="22" t="s">
        <v>60</v>
      </c>
      <c r="S22" s="50" t="s">
        <v>74</v>
      </c>
    </row>
    <row r="23" spans="1:28" ht="14.4" customHeight="1" x14ac:dyDescent="0.2">
      <c r="A23" s="97" t="s">
        <v>98</v>
      </c>
      <c r="B23">
        <v>2018</v>
      </c>
      <c r="C23" s="42">
        <v>18689.804</v>
      </c>
      <c r="D23" s="43">
        <v>30877.116999999998</v>
      </c>
      <c r="E23" s="37">
        <v>8052.585</v>
      </c>
      <c r="F23" s="49" t="s">
        <v>60</v>
      </c>
      <c r="G23" s="119" t="s">
        <v>74</v>
      </c>
      <c r="H23" s="35"/>
      <c r="I23" s="14" t="s">
        <v>60</v>
      </c>
      <c r="J23" s="35" t="s">
        <v>74</v>
      </c>
      <c r="K23" s="35"/>
      <c r="L23" s="35">
        <v>9514.0159999999996</v>
      </c>
      <c r="M23" s="35">
        <v>19988.428</v>
      </c>
      <c r="N23" s="35"/>
      <c r="O23" s="14" t="s">
        <v>60</v>
      </c>
      <c r="P23" s="35" t="s">
        <v>74</v>
      </c>
      <c r="Q23" s="45"/>
      <c r="R23" s="14" t="s">
        <v>60</v>
      </c>
      <c r="S23" s="52" t="s">
        <v>74</v>
      </c>
    </row>
    <row r="24" spans="1:28" ht="14.4" customHeight="1" x14ac:dyDescent="0.2">
      <c r="A24" s="232" t="s">
        <v>99</v>
      </c>
      <c r="B24" s="233">
        <v>2019</v>
      </c>
      <c r="C24" s="186">
        <v>17544.348999999998</v>
      </c>
      <c r="D24" s="187">
        <v>31784.601999999999</v>
      </c>
      <c r="E24" s="188">
        <v>7516.1660000000002</v>
      </c>
      <c r="F24" s="70" t="s">
        <v>60</v>
      </c>
      <c r="G24" s="183" t="s">
        <v>74</v>
      </c>
      <c r="H24" s="189"/>
      <c r="I24" s="70" t="s">
        <v>60</v>
      </c>
      <c r="J24" s="183" t="s">
        <v>74</v>
      </c>
      <c r="K24" s="189"/>
      <c r="L24" s="189">
        <v>9066.643</v>
      </c>
      <c r="M24" s="189">
        <v>23035.135999999999</v>
      </c>
      <c r="N24" s="189"/>
      <c r="O24" s="70" t="s">
        <v>60</v>
      </c>
      <c r="P24" s="183" t="s">
        <v>74</v>
      </c>
      <c r="Q24" s="190"/>
      <c r="R24" s="70" t="s">
        <v>60</v>
      </c>
      <c r="S24" s="191" t="s">
        <v>74</v>
      </c>
    </row>
    <row r="25" spans="1:28" ht="14.4" customHeight="1" x14ac:dyDescent="0.2">
      <c r="A25" s="105" t="s">
        <v>101</v>
      </c>
      <c r="B25" s="107">
        <v>2020</v>
      </c>
      <c r="C25" s="42">
        <v>13792.868999999999</v>
      </c>
      <c r="D25" s="43">
        <v>26189.96</v>
      </c>
      <c r="E25" s="37">
        <v>5841.7139999999999</v>
      </c>
      <c r="F25" s="14" t="s">
        <v>60</v>
      </c>
      <c r="G25" s="119" t="s">
        <v>74</v>
      </c>
      <c r="H25" s="35"/>
      <c r="I25" s="14" t="s">
        <v>60</v>
      </c>
      <c r="J25" s="119" t="s">
        <v>74</v>
      </c>
      <c r="K25" s="35"/>
      <c r="L25" s="35">
        <v>7507.7160000000003</v>
      </c>
      <c r="M25" s="35">
        <v>18635.004000000001</v>
      </c>
      <c r="N25" s="35"/>
      <c r="O25" s="14" t="s">
        <v>60</v>
      </c>
      <c r="P25" s="119" t="s">
        <v>74</v>
      </c>
      <c r="Q25" s="45"/>
      <c r="R25" s="14" t="s">
        <v>60</v>
      </c>
      <c r="S25" s="52" t="s">
        <v>74</v>
      </c>
    </row>
    <row r="26" spans="1:28" ht="14.4" customHeight="1" x14ac:dyDescent="0.2">
      <c r="A26" s="232" t="s">
        <v>104</v>
      </c>
      <c r="B26" s="220">
        <v>2021</v>
      </c>
      <c r="C26" s="186">
        <v>16925.256999999998</v>
      </c>
      <c r="D26" s="186">
        <v>32185.738000000001</v>
      </c>
      <c r="E26" s="224">
        <v>7863.8469999999988</v>
      </c>
      <c r="F26" s="70" t="s">
        <v>60</v>
      </c>
      <c r="G26" s="221" t="s">
        <v>74</v>
      </c>
      <c r="H26" s="222"/>
      <c r="I26" s="223" t="s">
        <v>60</v>
      </c>
      <c r="J26" s="221" t="s">
        <v>74</v>
      </c>
      <c r="K26" s="186"/>
      <c r="L26" s="186">
        <v>7874.1839999999984</v>
      </c>
      <c r="M26" s="186">
        <v>21696.471000000001</v>
      </c>
      <c r="N26" s="189"/>
      <c r="O26" s="70" t="s">
        <v>60</v>
      </c>
      <c r="P26" s="183" t="s">
        <v>74</v>
      </c>
      <c r="Q26" s="190"/>
      <c r="R26" s="70" t="s">
        <v>60</v>
      </c>
      <c r="S26" s="191" t="s">
        <v>74</v>
      </c>
    </row>
    <row r="27" spans="1:28" ht="14.4" customHeight="1" x14ac:dyDescent="0.2">
      <c r="A27" s="97" t="s">
        <v>107</v>
      </c>
      <c r="B27" s="107">
        <v>2022</v>
      </c>
      <c r="C27" s="42">
        <v>15735.266999999996</v>
      </c>
      <c r="D27" s="42">
        <v>36189.205999999998</v>
      </c>
      <c r="E27" s="192">
        <v>7152.0539999999992</v>
      </c>
      <c r="F27" s="14" t="s">
        <v>60</v>
      </c>
      <c r="G27" s="121" t="s">
        <v>74</v>
      </c>
      <c r="H27" s="193"/>
      <c r="I27" s="120" t="s">
        <v>60</v>
      </c>
      <c r="J27" s="121" t="s">
        <v>74</v>
      </c>
      <c r="K27" s="42"/>
      <c r="L27" s="42">
        <v>7363.1409999999996</v>
      </c>
      <c r="M27" s="42">
        <v>24556.255000000001</v>
      </c>
      <c r="N27" s="35"/>
      <c r="O27" s="14" t="s">
        <v>60</v>
      </c>
      <c r="P27" s="119" t="s">
        <v>74</v>
      </c>
      <c r="Q27" s="45"/>
      <c r="R27" s="14" t="s">
        <v>60</v>
      </c>
      <c r="S27" s="52" t="s">
        <v>74</v>
      </c>
    </row>
    <row r="28" spans="1:28" ht="14.4" customHeight="1" x14ac:dyDescent="0.2">
      <c r="A28" s="232" t="s">
        <v>112</v>
      </c>
      <c r="B28" s="220">
        <v>2023</v>
      </c>
      <c r="C28" s="186">
        <v>14138.504999999997</v>
      </c>
      <c r="D28" s="186">
        <v>38884.567999999999</v>
      </c>
      <c r="E28" s="224">
        <v>5936.7559999999994</v>
      </c>
      <c r="F28" s="70" t="s">
        <v>60</v>
      </c>
      <c r="G28" s="221" t="s">
        <v>74</v>
      </c>
      <c r="H28" s="222"/>
      <c r="I28" s="223" t="s">
        <v>60</v>
      </c>
      <c r="J28" s="221" t="s">
        <v>74</v>
      </c>
      <c r="K28" s="186"/>
      <c r="L28" s="186">
        <v>7422.5959999999995</v>
      </c>
      <c r="M28" s="186">
        <v>29157.321000000004</v>
      </c>
      <c r="N28" s="189"/>
      <c r="O28" s="70" t="s">
        <v>60</v>
      </c>
      <c r="P28" s="183" t="s">
        <v>74</v>
      </c>
      <c r="Q28" s="190"/>
      <c r="R28" s="70" t="s">
        <v>60</v>
      </c>
      <c r="S28" s="191" t="s">
        <v>74</v>
      </c>
    </row>
    <row r="29" spans="1:28" ht="14.4" customHeight="1" x14ac:dyDescent="0.2">
      <c r="A29" s="105" t="s">
        <v>116</v>
      </c>
      <c r="B29" s="282">
        <v>2024</v>
      </c>
      <c r="C29" s="200">
        <v>14481.893</v>
      </c>
      <c r="D29" s="200">
        <v>37456.773999999998</v>
      </c>
      <c r="E29" s="205">
        <v>6750.31</v>
      </c>
      <c r="F29" s="106" t="s">
        <v>60</v>
      </c>
      <c r="G29" s="289" t="s">
        <v>74</v>
      </c>
      <c r="H29" s="285"/>
      <c r="I29" s="286" t="s">
        <v>60</v>
      </c>
      <c r="J29" s="289" t="s">
        <v>74</v>
      </c>
      <c r="K29" s="200"/>
      <c r="L29" s="200">
        <v>7118.7130000000006</v>
      </c>
      <c r="M29" s="200">
        <v>27445.329000000005</v>
      </c>
      <c r="N29" s="200"/>
      <c r="O29" s="106" t="s">
        <v>60</v>
      </c>
      <c r="P29" s="287" t="s">
        <v>74</v>
      </c>
      <c r="Q29" s="200"/>
      <c r="R29" s="106" t="s">
        <v>60</v>
      </c>
      <c r="S29" s="288" t="s">
        <v>74</v>
      </c>
    </row>
    <row r="30" spans="1:28" ht="14.4" customHeight="1" x14ac:dyDescent="0.2">
      <c r="A30" s="125" t="s">
        <v>116</v>
      </c>
      <c r="B30" s="220">
        <v>2025</v>
      </c>
      <c r="C30" s="186">
        <f>'亜鉛(月別集計)'!C30</f>
        <v>13525.237999999999</v>
      </c>
      <c r="D30" s="187">
        <f>'亜鉛(月別集計)'!D30</f>
        <v>35786.809000000001</v>
      </c>
      <c r="E30" s="186">
        <f>'亜鉛(月別集計)'!E30</f>
        <v>6145.2090000000017</v>
      </c>
      <c r="F30" s="70" t="s">
        <v>60</v>
      </c>
      <c r="G30" s="221" t="s">
        <v>74</v>
      </c>
      <c r="H30" s="222"/>
      <c r="I30" s="223" t="s">
        <v>60</v>
      </c>
      <c r="J30" s="221" t="s">
        <v>74</v>
      </c>
      <c r="K30" s="186"/>
      <c r="L30" s="186">
        <v>7118.7130000000006</v>
      </c>
      <c r="M30" s="186">
        <v>27445.329000000005</v>
      </c>
      <c r="N30" s="186"/>
      <c r="O30" s="70" t="s">
        <v>60</v>
      </c>
      <c r="P30" s="183" t="s">
        <v>74</v>
      </c>
      <c r="Q30" s="186"/>
      <c r="R30" s="70" t="s">
        <v>60</v>
      </c>
      <c r="S30" s="191" t="s">
        <v>74</v>
      </c>
    </row>
    <row r="31" spans="1:28" ht="14.4" customHeight="1" x14ac:dyDescent="0.2">
      <c r="A31" s="108" t="s">
        <v>117</v>
      </c>
      <c r="B31" s="347">
        <v>2026</v>
      </c>
      <c r="C31" s="348">
        <f>'亜鉛(月別集計)'!C46</f>
        <v>8989.9600000000009</v>
      </c>
      <c r="D31" s="348">
        <f>'亜鉛(月別集計)'!D46</f>
        <v>25420.547999999999</v>
      </c>
      <c r="E31" s="349">
        <f>'亜鉛(月別集計)'!E46</f>
        <v>4155.6030000000001</v>
      </c>
      <c r="F31" s="357" t="s">
        <v>60</v>
      </c>
      <c r="G31" s="352" t="s">
        <v>74</v>
      </c>
      <c r="H31" s="353"/>
      <c r="I31" s="354" t="s">
        <v>60</v>
      </c>
      <c r="J31" s="352" t="s">
        <v>74</v>
      </c>
      <c r="K31" s="348"/>
      <c r="L31" s="348">
        <f>'亜鉛(月別集計)'!L46</f>
        <v>4234.902</v>
      </c>
      <c r="M31" s="348">
        <f>'亜鉛(月別集計)'!M46</f>
        <v>17871.665000000001</v>
      </c>
      <c r="N31" s="348"/>
      <c r="O31" s="351" t="s">
        <v>108</v>
      </c>
      <c r="P31" s="355" t="s">
        <v>109</v>
      </c>
      <c r="Q31" s="348"/>
      <c r="R31" s="351" t="s">
        <v>108</v>
      </c>
      <c r="S31" s="356" t="s">
        <v>109</v>
      </c>
    </row>
    <row r="32" spans="1:28" x14ac:dyDescent="0.2">
      <c r="A32" s="194"/>
      <c r="B32" t="s">
        <v>78</v>
      </c>
      <c r="C32" s="33"/>
      <c r="D32" s="33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1:24" x14ac:dyDescent="0.2">
      <c r="A33" s="19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1:24" x14ac:dyDescent="0.2">
      <c r="A34" t="s">
        <v>75</v>
      </c>
      <c r="W34" s="16"/>
      <c r="X34" s="16"/>
    </row>
    <row r="35" spans="1:24" x14ac:dyDescent="0.2">
      <c r="A35" s="126"/>
      <c r="B35" s="77"/>
      <c r="C35" s="77" t="s">
        <v>18</v>
      </c>
      <c r="D35" s="78"/>
      <c r="E35" s="79" t="s">
        <v>19</v>
      </c>
      <c r="F35" s="77" t="s">
        <v>113</v>
      </c>
      <c r="G35" s="77"/>
      <c r="H35" s="77"/>
      <c r="I35" s="77" t="s">
        <v>23</v>
      </c>
      <c r="J35" s="77"/>
      <c r="K35" s="77"/>
      <c r="L35" s="77" t="s">
        <v>24</v>
      </c>
      <c r="M35" s="77"/>
      <c r="N35" s="77"/>
      <c r="O35" s="77" t="s">
        <v>25</v>
      </c>
      <c r="P35" s="77"/>
      <c r="Q35" s="77"/>
      <c r="R35" s="77" t="s">
        <v>26</v>
      </c>
      <c r="S35" s="78"/>
    </row>
    <row r="36" spans="1:24" x14ac:dyDescent="0.2">
      <c r="A36" s="127"/>
      <c r="B36" s="5"/>
      <c r="C36" s="128" t="s">
        <v>76</v>
      </c>
      <c r="D36" s="129" t="s">
        <v>17</v>
      </c>
      <c r="E36" s="130" t="s">
        <v>76</v>
      </c>
      <c r="F36" s="128" t="s">
        <v>76</v>
      </c>
      <c r="G36" s="128" t="s">
        <v>17</v>
      </c>
      <c r="H36" s="128"/>
      <c r="I36" s="128" t="s">
        <v>76</v>
      </c>
      <c r="J36" s="128" t="s">
        <v>17</v>
      </c>
      <c r="K36" s="128" t="s">
        <v>77</v>
      </c>
      <c r="L36" s="128" t="s">
        <v>76</v>
      </c>
      <c r="M36" s="128" t="s">
        <v>22</v>
      </c>
      <c r="N36" s="128" t="s">
        <v>77</v>
      </c>
      <c r="O36" s="128" t="s">
        <v>76</v>
      </c>
      <c r="P36" s="128" t="s">
        <v>22</v>
      </c>
      <c r="Q36" s="128"/>
      <c r="R36" s="128" t="s">
        <v>76</v>
      </c>
      <c r="S36" s="129" t="s">
        <v>22</v>
      </c>
    </row>
    <row r="37" spans="1:24" ht="14.4" customHeight="1" x14ac:dyDescent="0.2">
      <c r="A37" s="232" t="s">
        <v>2</v>
      </c>
      <c r="B37" s="6"/>
      <c r="C37" s="48">
        <v>5414</v>
      </c>
      <c r="D37" s="53">
        <v>6367</v>
      </c>
      <c r="E37" s="54" t="s">
        <v>60</v>
      </c>
      <c r="F37" s="48">
        <v>240</v>
      </c>
      <c r="G37" s="48">
        <v>529</v>
      </c>
      <c r="H37" s="48"/>
      <c r="I37" s="48">
        <v>664</v>
      </c>
      <c r="J37" s="48">
        <v>1776</v>
      </c>
      <c r="K37" s="48"/>
      <c r="L37" s="48">
        <v>2702</v>
      </c>
      <c r="M37" s="48">
        <v>1328</v>
      </c>
      <c r="N37" s="48"/>
      <c r="O37" s="48">
        <v>260</v>
      </c>
      <c r="P37" s="48">
        <v>262</v>
      </c>
      <c r="Q37" s="48"/>
      <c r="R37" s="48">
        <v>1547</v>
      </c>
      <c r="S37" s="53">
        <v>2471</v>
      </c>
      <c r="W37" s="16"/>
      <c r="X37" s="16"/>
    </row>
    <row r="38" spans="1:24" ht="14.4" customHeight="1" x14ac:dyDescent="0.2">
      <c r="A38" s="97" t="s">
        <v>63</v>
      </c>
      <c r="B38" s="180"/>
      <c r="C38" s="35">
        <v>7609</v>
      </c>
      <c r="D38" s="36">
        <v>8255</v>
      </c>
      <c r="E38" s="15" t="s">
        <v>60</v>
      </c>
      <c r="F38" s="47" t="s">
        <v>60</v>
      </c>
      <c r="G38" s="35" t="s">
        <v>74</v>
      </c>
      <c r="H38" s="35"/>
      <c r="I38" s="35" t="s">
        <v>60</v>
      </c>
      <c r="J38" s="35" t="s">
        <v>74</v>
      </c>
      <c r="K38" s="35"/>
      <c r="L38" s="35" t="s">
        <v>60</v>
      </c>
      <c r="M38" s="35" t="s">
        <v>74</v>
      </c>
      <c r="N38" s="35"/>
      <c r="O38" s="35" t="s">
        <v>60</v>
      </c>
      <c r="P38" s="35" t="s">
        <v>74</v>
      </c>
      <c r="Q38" s="35"/>
      <c r="R38" s="35" t="s">
        <v>60</v>
      </c>
      <c r="S38" s="36" t="s">
        <v>74</v>
      </c>
    </row>
    <row r="39" spans="1:24" ht="14.4" customHeight="1" x14ac:dyDescent="0.2">
      <c r="A39" s="232" t="s">
        <v>61</v>
      </c>
      <c r="B39" s="181"/>
      <c r="C39" s="48">
        <v>9656</v>
      </c>
      <c r="D39" s="53">
        <v>11834</v>
      </c>
      <c r="E39" s="5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53"/>
    </row>
    <row r="40" spans="1:24" ht="14.4" customHeight="1" x14ac:dyDescent="0.2">
      <c r="A40" s="97" t="s">
        <v>83</v>
      </c>
      <c r="B40" s="182"/>
      <c r="C40" s="35">
        <v>8856</v>
      </c>
      <c r="D40" s="36">
        <v>11215</v>
      </c>
      <c r="E40" s="15"/>
      <c r="F40" s="4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6"/>
    </row>
    <row r="41" spans="1:24" ht="14.4" customHeight="1" x14ac:dyDescent="0.2">
      <c r="A41" s="232" t="s">
        <v>64</v>
      </c>
      <c r="B41" s="181"/>
      <c r="C41" s="48">
        <v>8102</v>
      </c>
      <c r="D41" s="53">
        <v>9378</v>
      </c>
      <c r="E41" s="5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53"/>
    </row>
    <row r="42" spans="1:24" ht="14.4" customHeight="1" x14ac:dyDescent="0.2">
      <c r="A42" s="97" t="s">
        <v>68</v>
      </c>
      <c r="B42" s="182"/>
      <c r="C42" s="35">
        <v>7196</v>
      </c>
      <c r="D42" s="36">
        <v>7993</v>
      </c>
      <c r="E42" s="15"/>
      <c r="F42" s="214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215"/>
    </row>
    <row r="43" spans="1:24" ht="14.4" customHeight="1" x14ac:dyDescent="0.2">
      <c r="A43" s="232" t="s">
        <v>69</v>
      </c>
      <c r="B43" s="181"/>
      <c r="C43" s="48">
        <v>6498</v>
      </c>
      <c r="D43" s="53">
        <v>8225</v>
      </c>
      <c r="E43" s="5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53"/>
    </row>
    <row r="44" spans="1:24" ht="14.4" customHeight="1" x14ac:dyDescent="0.2">
      <c r="A44" s="97" t="s">
        <v>70</v>
      </c>
      <c r="B44" s="182"/>
      <c r="C44" s="35">
        <v>5911</v>
      </c>
      <c r="D44" s="36">
        <v>7073</v>
      </c>
      <c r="E44" s="15"/>
      <c r="F44" s="49"/>
      <c r="G44" s="35"/>
      <c r="H44" s="35"/>
      <c r="I44" s="14"/>
      <c r="J44" s="35"/>
      <c r="K44" s="35"/>
      <c r="L44" s="14"/>
      <c r="M44" s="35"/>
      <c r="N44" s="35"/>
      <c r="O44" s="14"/>
      <c r="P44" s="35"/>
      <c r="Q44" s="35"/>
      <c r="R44" s="14"/>
      <c r="S44" s="36"/>
    </row>
    <row r="45" spans="1:24" ht="14.4" customHeight="1" x14ac:dyDescent="0.2">
      <c r="A45" s="232" t="s">
        <v>71</v>
      </c>
      <c r="B45" s="181"/>
      <c r="C45" s="48">
        <v>4169</v>
      </c>
      <c r="D45" s="53">
        <v>4353</v>
      </c>
      <c r="E45" s="54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68"/>
    </row>
    <row r="46" spans="1:24" ht="14.4" customHeight="1" x14ac:dyDescent="0.2">
      <c r="A46" s="97" t="s">
        <v>72</v>
      </c>
      <c r="B46" s="182"/>
      <c r="C46" s="35">
        <v>4960</v>
      </c>
      <c r="D46" s="36">
        <v>4966</v>
      </c>
      <c r="E46" s="15"/>
      <c r="F46" s="4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6"/>
    </row>
    <row r="47" spans="1:24" ht="14.4" customHeight="1" x14ac:dyDescent="0.2">
      <c r="A47" s="232" t="s">
        <v>82</v>
      </c>
      <c r="B47" s="181"/>
      <c r="C47" s="48">
        <v>4615</v>
      </c>
      <c r="D47" s="53">
        <v>4373</v>
      </c>
      <c r="E47" s="5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53"/>
    </row>
    <row r="48" spans="1:24" ht="14.4" customHeight="1" x14ac:dyDescent="0.2">
      <c r="A48" s="105" t="s">
        <v>84</v>
      </c>
      <c r="B48" s="184"/>
      <c r="C48" s="88">
        <v>4783</v>
      </c>
      <c r="D48" s="88">
        <v>4008</v>
      </c>
      <c r="E48" s="55"/>
      <c r="F48" s="14"/>
      <c r="G48" s="35"/>
      <c r="H48" s="88"/>
      <c r="I48" s="14"/>
      <c r="J48" s="35"/>
      <c r="K48" s="88"/>
      <c r="L48" s="14"/>
      <c r="M48" s="35"/>
      <c r="N48" s="88"/>
      <c r="O48" s="14"/>
      <c r="P48" s="35"/>
      <c r="Q48" s="88"/>
      <c r="R48" s="14"/>
      <c r="S48" s="185"/>
    </row>
    <row r="49" spans="1:24" ht="14.4" customHeight="1" x14ac:dyDescent="0.2">
      <c r="A49" s="232" t="s">
        <v>90</v>
      </c>
      <c r="B49" s="181"/>
      <c r="C49" s="25">
        <v>4632</v>
      </c>
      <c r="D49" s="26">
        <v>3702</v>
      </c>
      <c r="E49" s="54"/>
      <c r="F49" s="22"/>
      <c r="G49" s="48"/>
      <c r="H49" s="48"/>
      <c r="I49" s="22"/>
      <c r="J49" s="48"/>
      <c r="K49" s="18"/>
      <c r="L49" s="22"/>
      <c r="M49" s="48"/>
      <c r="N49" s="18"/>
      <c r="O49" s="22"/>
      <c r="P49" s="48"/>
      <c r="Q49" s="18"/>
      <c r="R49" s="22"/>
      <c r="S49" s="50"/>
    </row>
    <row r="50" spans="1:24" s="16" customFormat="1" ht="14.4" customHeight="1" x14ac:dyDescent="0.2">
      <c r="A50" s="105" t="s">
        <v>91</v>
      </c>
      <c r="B50" s="102"/>
      <c r="C50" s="33">
        <v>4582</v>
      </c>
      <c r="D50" s="34">
        <v>3846</v>
      </c>
      <c r="E50" s="55"/>
      <c r="F50" s="49"/>
      <c r="G50" s="35"/>
      <c r="H50" s="88"/>
      <c r="I50" s="14"/>
      <c r="J50" s="35"/>
      <c r="K50" s="27"/>
      <c r="L50" s="14"/>
      <c r="M50" s="35"/>
      <c r="N50" s="27"/>
      <c r="O50" s="14"/>
      <c r="P50" s="35"/>
      <c r="Q50" s="27"/>
      <c r="R50" s="14"/>
      <c r="S50" s="51"/>
      <c r="W50"/>
      <c r="X50"/>
    </row>
    <row r="51" spans="1:24" ht="14.4" customHeight="1" x14ac:dyDescent="0.2">
      <c r="A51" s="232" t="s">
        <v>92</v>
      </c>
      <c r="B51" s="216"/>
      <c r="C51" s="25">
        <v>3603</v>
      </c>
      <c r="D51" s="26">
        <v>3127</v>
      </c>
      <c r="E51" s="54"/>
      <c r="F51" s="22"/>
      <c r="G51" s="48"/>
      <c r="H51" s="48"/>
      <c r="I51" s="22"/>
      <c r="J51" s="48"/>
      <c r="K51" s="18"/>
      <c r="L51" s="22"/>
      <c r="M51" s="48"/>
      <c r="N51" s="18"/>
      <c r="O51" s="22"/>
      <c r="P51" s="48"/>
      <c r="Q51" s="18"/>
      <c r="R51" s="22"/>
      <c r="S51" s="50"/>
    </row>
    <row r="52" spans="1:24" ht="14.4" customHeight="1" x14ac:dyDescent="0.2">
      <c r="A52" s="105" t="s">
        <v>93</v>
      </c>
      <c r="B52" s="321">
        <v>2016</v>
      </c>
      <c r="C52" s="33">
        <v>3759</v>
      </c>
      <c r="D52" s="33">
        <v>3778</v>
      </c>
      <c r="E52" s="56"/>
      <c r="F52" s="49"/>
      <c r="G52" s="35"/>
      <c r="H52" s="88"/>
      <c r="I52" s="14"/>
      <c r="J52" s="35"/>
      <c r="K52" s="35"/>
      <c r="L52" s="14"/>
      <c r="M52" s="35"/>
      <c r="N52" s="35"/>
      <c r="O52" s="14"/>
      <c r="P52" s="35"/>
      <c r="Q52" s="27"/>
      <c r="R52" s="14"/>
      <c r="S52" s="51"/>
    </row>
    <row r="53" spans="1:24" s="16" customFormat="1" ht="14.4" customHeight="1" x14ac:dyDescent="0.2">
      <c r="A53" s="232" t="s">
        <v>97</v>
      </c>
      <c r="B53" s="378">
        <v>2017</v>
      </c>
      <c r="C53" s="25">
        <v>3852</v>
      </c>
      <c r="D53" s="25">
        <v>3536</v>
      </c>
      <c r="E53" s="57"/>
      <c r="F53" s="22"/>
      <c r="G53" s="48"/>
      <c r="H53" s="48"/>
      <c r="I53" s="22"/>
      <c r="J53" s="48"/>
      <c r="K53" s="48"/>
      <c r="L53" s="22"/>
      <c r="M53" s="48"/>
      <c r="N53" s="48"/>
      <c r="O53" s="22"/>
      <c r="P53" s="48"/>
      <c r="Q53" s="18"/>
      <c r="R53" s="22"/>
      <c r="S53" s="50"/>
      <c r="W53"/>
      <c r="X53"/>
    </row>
    <row r="54" spans="1:24" ht="14.4" customHeight="1" x14ac:dyDescent="0.2">
      <c r="A54" s="97" t="s">
        <v>98</v>
      </c>
      <c r="B54" s="321">
        <v>2018</v>
      </c>
      <c r="C54" s="42">
        <v>4117.4750000000004</v>
      </c>
      <c r="D54" s="42">
        <v>3883.444</v>
      </c>
      <c r="E54" s="56"/>
      <c r="F54" s="49"/>
      <c r="G54" s="35"/>
      <c r="H54" s="35"/>
      <c r="I54" s="14"/>
      <c r="J54" s="35"/>
      <c r="K54" s="35"/>
      <c r="L54" s="14"/>
      <c r="M54" s="35"/>
      <c r="N54" s="35"/>
      <c r="O54" s="14"/>
      <c r="P54" s="35"/>
      <c r="Q54" s="45"/>
      <c r="R54" s="14"/>
      <c r="S54" s="52"/>
    </row>
    <row r="55" spans="1:24" ht="14.4" customHeight="1" x14ac:dyDescent="0.2">
      <c r="A55" s="232" t="s">
        <v>99</v>
      </c>
      <c r="B55" s="233">
        <v>2019</v>
      </c>
      <c r="C55" s="85">
        <v>4240.0789999999997</v>
      </c>
      <c r="D55" s="85">
        <v>3731.9870000000001</v>
      </c>
      <c r="E55" s="72"/>
      <c r="F55" s="70"/>
      <c r="G55" s="183"/>
      <c r="H55" s="189"/>
      <c r="I55" s="70"/>
      <c r="J55" s="183"/>
      <c r="K55" s="189"/>
      <c r="L55" s="70"/>
      <c r="M55" s="183"/>
      <c r="N55" s="189"/>
      <c r="O55" s="70"/>
      <c r="P55" s="183"/>
      <c r="Q55" s="190"/>
      <c r="R55" s="70"/>
      <c r="S55" s="191"/>
    </row>
    <row r="56" spans="1:24" ht="14.4" customHeight="1" x14ac:dyDescent="0.2">
      <c r="A56" s="105" t="s">
        <v>101</v>
      </c>
      <c r="B56" s="107">
        <v>2020</v>
      </c>
      <c r="C56" s="109">
        <v>3871.8240000000001</v>
      </c>
      <c r="D56" s="109">
        <v>3184.2170000000006</v>
      </c>
      <c r="E56" s="113"/>
      <c r="F56" s="14"/>
      <c r="G56" s="119"/>
      <c r="H56" s="35"/>
      <c r="I56" s="14"/>
      <c r="J56" s="119"/>
      <c r="K56" s="35"/>
      <c r="L56" s="14"/>
      <c r="M56" s="119"/>
      <c r="N56" s="35"/>
      <c r="O56" s="14"/>
      <c r="P56" s="119"/>
      <c r="Q56" s="45"/>
      <c r="R56" s="14"/>
      <c r="S56" s="52"/>
    </row>
    <row r="57" spans="1:24" ht="14.4" customHeight="1" x14ac:dyDescent="0.2">
      <c r="A57" s="232" t="s">
        <v>104</v>
      </c>
      <c r="B57" s="233">
        <v>2021</v>
      </c>
      <c r="C57" s="189">
        <v>3918.8410000000003</v>
      </c>
      <c r="D57" s="189">
        <v>3683.5360000000001</v>
      </c>
      <c r="E57" s="217"/>
      <c r="F57" s="217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218"/>
    </row>
    <row r="58" spans="1:24" ht="14.4" customHeight="1" x14ac:dyDescent="0.2">
      <c r="A58" s="97" t="s">
        <v>107</v>
      </c>
      <c r="B58" s="107">
        <v>2022</v>
      </c>
      <c r="C58" s="35">
        <v>3328.2159999999999</v>
      </c>
      <c r="D58" s="35">
        <v>4014.0729999999999</v>
      </c>
      <c r="E58" s="100"/>
      <c r="F58" s="100"/>
      <c r="S58" s="195"/>
    </row>
    <row r="59" spans="1:24" ht="14.4" customHeight="1" x14ac:dyDescent="0.2">
      <c r="A59" s="232" t="s">
        <v>112</v>
      </c>
      <c r="B59" s="233">
        <v>2023</v>
      </c>
      <c r="C59" s="189">
        <v>2816.0350000000003</v>
      </c>
      <c r="D59" s="219">
        <v>3224.0519999999997</v>
      </c>
      <c r="E59" s="225"/>
      <c r="F59" s="217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218"/>
    </row>
    <row r="60" spans="1:24" ht="14.4" customHeight="1" x14ac:dyDescent="0.2">
      <c r="A60" s="105" t="s">
        <v>116</v>
      </c>
      <c r="B60" s="282">
        <v>2024</v>
      </c>
      <c r="C60" s="88">
        <v>2313.904</v>
      </c>
      <c r="D60" s="88">
        <v>2870.636</v>
      </c>
      <c r="E60" s="290"/>
      <c r="F60" s="290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291"/>
    </row>
    <row r="61" spans="1:24" ht="14.4" customHeight="1" x14ac:dyDescent="0.2">
      <c r="A61" s="232" t="s">
        <v>120</v>
      </c>
      <c r="B61" s="220">
        <v>2025</v>
      </c>
      <c r="C61" s="189">
        <f>'その他(月別集計)'!C30</f>
        <v>2255.65</v>
      </c>
      <c r="D61" s="219">
        <f>'その他(月別集計)'!D30</f>
        <v>2895.8919999999998</v>
      </c>
      <c r="E61" s="225"/>
      <c r="F61" s="217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218"/>
    </row>
    <row r="62" spans="1:24" ht="14.4" customHeight="1" x14ac:dyDescent="0.2">
      <c r="A62" s="108" t="s">
        <v>117</v>
      </c>
      <c r="B62" s="347">
        <v>2026</v>
      </c>
      <c r="C62" s="114">
        <f>'その他(月別集計)'!C46</f>
        <v>1342.2239999999999</v>
      </c>
      <c r="D62" s="114">
        <f>'その他(月別集計)'!D46</f>
        <v>2170.3739999999998</v>
      </c>
      <c r="E62" s="130"/>
      <c r="F62" s="127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9"/>
    </row>
  </sheetData>
  <phoneticPr fontId="2"/>
  <printOptions horizontalCentered="1" verticalCentered="1"/>
  <pageMargins left="0.23622047244094491" right="0.15748031496062992" top="0" bottom="0" header="0.43307086614173229" footer="0.59055118110236227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D135-3B9F-494A-A74F-734072313B96}">
  <sheetPr codeName="Sheet6">
    <pageSetUpPr fitToPage="1"/>
  </sheetPr>
  <dimension ref="A1:AA49"/>
  <sheetViews>
    <sheetView view="pageBreakPreview" zoomScale="80" zoomScaleNormal="90" zoomScaleSheetLayoutView="80" workbookViewId="0">
      <selection activeCell="B29" sqref="B29"/>
    </sheetView>
  </sheetViews>
  <sheetFormatPr defaultRowHeight="13.2" x14ac:dyDescent="0.2"/>
  <cols>
    <col min="1" max="1" width="12.44140625" customWidth="1"/>
    <col min="2" max="2" width="12.6640625" customWidth="1"/>
    <col min="3" max="3" width="7.77734375" customWidth="1"/>
    <col min="4" max="4" width="9.109375" customWidth="1"/>
    <col min="5" max="5" width="6.88671875" bestFit="1" customWidth="1"/>
    <col min="6" max="6" width="10" customWidth="1"/>
    <col min="7" max="7" width="9.33203125" customWidth="1"/>
    <col min="8" max="8" width="8.6640625" customWidth="1"/>
    <col min="9" max="9" width="6.109375" customWidth="1"/>
    <col min="10" max="10" width="8.6640625" customWidth="1"/>
    <col min="11" max="11" width="6.109375" customWidth="1"/>
    <col min="12" max="12" width="8.6640625" customWidth="1"/>
    <col min="13" max="13" width="6.109375" customWidth="1"/>
    <col min="15" max="15" width="6.109375" customWidth="1"/>
    <col min="16" max="16" width="10.44140625" bestFit="1" customWidth="1"/>
    <col min="17" max="17" width="6.88671875" bestFit="1" customWidth="1"/>
    <col min="18" max="18" width="9.109375" bestFit="1" customWidth="1"/>
    <col min="19" max="19" width="6.88671875" bestFit="1" customWidth="1"/>
    <col min="21" max="21" width="6.109375" customWidth="1"/>
    <col min="23" max="23" width="6.109375" customWidth="1"/>
    <col min="25" max="25" width="6.109375" customWidth="1"/>
    <col min="27" max="27" width="7" customWidth="1"/>
  </cols>
  <sheetData>
    <row r="1" spans="1:27" ht="16.2" x14ac:dyDescent="0.2">
      <c r="A1" s="1" t="s">
        <v>51</v>
      </c>
    </row>
    <row r="2" spans="1:27" x14ac:dyDescent="0.2">
      <c r="U2" t="s">
        <v>81</v>
      </c>
    </row>
    <row r="3" spans="1:27" x14ac:dyDescent="0.2">
      <c r="A3" t="s">
        <v>1</v>
      </c>
      <c r="U3" t="s">
        <v>88</v>
      </c>
    </row>
    <row r="4" spans="1:27" x14ac:dyDescent="0.2">
      <c r="A4" s="126"/>
      <c r="B4" s="77" t="s">
        <v>35</v>
      </c>
      <c r="C4" s="77"/>
      <c r="D4" s="77"/>
      <c r="E4" s="77"/>
      <c r="F4" s="126" t="s">
        <v>37</v>
      </c>
      <c r="G4" s="78"/>
      <c r="H4" s="77" t="s">
        <v>114</v>
      </c>
      <c r="I4" s="77"/>
      <c r="J4" s="77"/>
      <c r="K4" s="78"/>
      <c r="L4" s="77" t="s">
        <v>39</v>
      </c>
      <c r="M4" s="77"/>
      <c r="N4" s="77"/>
      <c r="O4" s="78"/>
      <c r="P4" s="77" t="s">
        <v>41</v>
      </c>
      <c r="Q4" s="77"/>
      <c r="R4" s="77"/>
      <c r="S4" s="78"/>
      <c r="T4" s="77" t="s">
        <v>43</v>
      </c>
      <c r="U4" s="77"/>
      <c r="V4" s="77"/>
      <c r="W4" s="78"/>
      <c r="X4" s="77" t="s">
        <v>45</v>
      </c>
      <c r="Y4" s="77"/>
      <c r="Z4" s="77"/>
      <c r="AA4" s="78"/>
    </row>
    <row r="5" spans="1:27" x14ac:dyDescent="0.2">
      <c r="A5" s="127"/>
      <c r="B5" s="128" t="s">
        <v>20</v>
      </c>
      <c r="C5" s="8" t="s">
        <v>33</v>
      </c>
      <c r="D5" s="128" t="s">
        <v>17</v>
      </c>
      <c r="E5" s="8" t="s">
        <v>33</v>
      </c>
      <c r="F5" s="127" t="s">
        <v>20</v>
      </c>
      <c r="G5" s="9" t="s">
        <v>33</v>
      </c>
      <c r="H5" s="128" t="s">
        <v>20</v>
      </c>
      <c r="I5" s="8" t="s">
        <v>33</v>
      </c>
      <c r="J5" s="128" t="s">
        <v>17</v>
      </c>
      <c r="K5" s="9" t="s">
        <v>33</v>
      </c>
      <c r="L5" s="128" t="s">
        <v>20</v>
      </c>
      <c r="M5" s="8" t="s">
        <v>33</v>
      </c>
      <c r="N5" s="128" t="s">
        <v>17</v>
      </c>
      <c r="O5" s="9" t="s">
        <v>33</v>
      </c>
      <c r="P5" s="128" t="s">
        <v>20</v>
      </c>
      <c r="Q5" s="8" t="s">
        <v>33</v>
      </c>
      <c r="R5" s="128" t="s">
        <v>22</v>
      </c>
      <c r="S5" s="9" t="s">
        <v>33</v>
      </c>
      <c r="T5" s="128" t="s">
        <v>20</v>
      </c>
      <c r="U5" s="8" t="s">
        <v>33</v>
      </c>
      <c r="V5" s="128" t="s">
        <v>22</v>
      </c>
      <c r="W5" s="9" t="s">
        <v>33</v>
      </c>
      <c r="X5" s="128" t="s">
        <v>20</v>
      </c>
      <c r="Y5" s="8" t="s">
        <v>33</v>
      </c>
      <c r="Z5" s="128" t="s">
        <v>22</v>
      </c>
      <c r="AA5" s="9" t="s">
        <v>33</v>
      </c>
    </row>
    <row r="6" spans="1:27" ht="14.4" customHeight="1" x14ac:dyDescent="0.2">
      <c r="A6" s="125" t="str">
        <f>'ダイカスト合計(月別集計)'!A18</f>
        <v>令和7年１月</v>
      </c>
      <c r="B6" s="48">
        <f>+'ダイカスト合計(月別集計)'!C18</f>
        <v>73595.008000000002</v>
      </c>
      <c r="C6" s="147">
        <v>0.89411767531706943</v>
      </c>
      <c r="D6" s="48">
        <f>+'ダイカスト合計(月別集計)'!D18</f>
        <v>58482.547000000006</v>
      </c>
      <c r="E6" s="147">
        <v>0.96567954930206235</v>
      </c>
      <c r="F6" s="146">
        <f>+'ダイカスト合計(月別集計)'!E18</f>
        <v>22524.731</v>
      </c>
      <c r="G6" s="148">
        <v>0.85660341791874572</v>
      </c>
      <c r="H6" s="161" t="s">
        <v>54</v>
      </c>
      <c r="I6" s="162" t="s">
        <v>58</v>
      </c>
      <c r="J6" s="161" t="s">
        <v>54</v>
      </c>
      <c r="K6" s="163" t="s">
        <v>58</v>
      </c>
      <c r="L6" s="161" t="s">
        <v>54</v>
      </c>
      <c r="M6" s="162" t="s">
        <v>58</v>
      </c>
      <c r="N6" s="161" t="s">
        <v>54</v>
      </c>
      <c r="O6" s="163" t="s">
        <v>58</v>
      </c>
      <c r="P6" s="146">
        <f>+'ダイカスト合計(月別集計)'!L18</f>
        <v>65433.866999999998</v>
      </c>
      <c r="Q6" s="162">
        <v>0.89000049750575416</v>
      </c>
      <c r="R6" s="48">
        <f>+'ダイカスト合計(月別集計)'!M18</f>
        <v>49982.699000000001</v>
      </c>
      <c r="S6" s="163">
        <v>0.9688476660783768</v>
      </c>
      <c r="T6" s="161" t="s">
        <v>54</v>
      </c>
      <c r="U6" s="162" t="s">
        <v>58</v>
      </c>
      <c r="V6" s="161" t="s">
        <v>54</v>
      </c>
      <c r="W6" s="163" t="s">
        <v>58</v>
      </c>
      <c r="X6" s="161" t="s">
        <v>54</v>
      </c>
      <c r="Y6" s="162" t="s">
        <v>58</v>
      </c>
      <c r="Z6" s="161" t="s">
        <v>54</v>
      </c>
      <c r="AA6" s="163" t="s">
        <v>58</v>
      </c>
    </row>
    <row r="7" spans="1:27" ht="14.4" customHeight="1" x14ac:dyDescent="0.2">
      <c r="A7" s="105" t="str">
        <f>'ダイカスト合計(月別集計)'!A19</f>
        <v>２月</v>
      </c>
      <c r="B7" s="88">
        <f>+'ダイカスト合計(月別集計)'!C19</f>
        <v>75664.687000000005</v>
      </c>
      <c r="C7" s="155">
        <v>0.98888105016091266</v>
      </c>
      <c r="D7" s="35">
        <f>+'ダイカスト合計(月別集計)'!D19</f>
        <v>59238.976999999999</v>
      </c>
      <c r="E7" s="144">
        <v>1.030100640281401</v>
      </c>
      <c r="F7" s="91">
        <f>+'ダイカスト合計(月別集計)'!E19</f>
        <v>23677.37</v>
      </c>
      <c r="G7" s="145">
        <v>0.95173609252739799</v>
      </c>
      <c r="H7" s="35"/>
      <c r="I7" s="144"/>
      <c r="J7" s="35"/>
      <c r="K7" s="145"/>
      <c r="L7" s="35"/>
      <c r="M7" s="144"/>
      <c r="N7" s="35"/>
      <c r="O7" s="145"/>
      <c r="P7" s="47">
        <f>+'ダイカスト合計(月別集計)'!L19</f>
        <v>67292.751000000004</v>
      </c>
      <c r="Q7" s="144">
        <v>0.99450075579160391</v>
      </c>
      <c r="R7" s="35">
        <f>+'ダイカスト合計(月別集計)'!M19</f>
        <v>50528.169000000002</v>
      </c>
      <c r="S7" s="145">
        <v>1.0409887740421733</v>
      </c>
      <c r="T7" s="35"/>
      <c r="U7" s="144"/>
      <c r="V7" s="35"/>
      <c r="W7" s="145"/>
      <c r="X7" s="35"/>
      <c r="Y7" s="144"/>
      <c r="Z7" s="35"/>
      <c r="AA7" s="145"/>
    </row>
    <row r="8" spans="1:27" ht="14.4" customHeight="1" x14ac:dyDescent="0.2">
      <c r="A8" s="125" t="str">
        <f>'ダイカスト合計(月別集計)'!A20</f>
        <v>３月</v>
      </c>
      <c r="B8" s="48">
        <f>+'ダイカスト合計(月別集計)'!C20</f>
        <v>77431.503000000026</v>
      </c>
      <c r="C8" s="147">
        <v>1.0279778524889827</v>
      </c>
      <c r="D8" s="48">
        <f>+'ダイカスト合計(月別集計)'!D20</f>
        <v>61021.322999999989</v>
      </c>
      <c r="E8" s="147">
        <v>1.0560462638296464</v>
      </c>
      <c r="F8" s="146">
        <f>+'ダイカスト合計(月別集計)'!E20</f>
        <v>24145.808000000001</v>
      </c>
      <c r="G8" s="148">
        <v>0.99641646013477581</v>
      </c>
      <c r="H8" s="48"/>
      <c r="I8" s="147"/>
      <c r="J8" s="48"/>
      <c r="K8" s="148"/>
      <c r="L8" s="48"/>
      <c r="M8" s="147"/>
      <c r="N8" s="48"/>
      <c r="O8" s="148"/>
      <c r="P8" s="146">
        <f>+'ダイカスト合計(月別集計)'!L20</f>
        <v>69080.659</v>
      </c>
      <c r="Q8" s="147">
        <v>1.040433631308149</v>
      </c>
      <c r="R8" s="48">
        <f>+'ダイカスト合計(月別集計)'!M20</f>
        <v>52261.231999999996</v>
      </c>
      <c r="S8" s="148">
        <v>1.0766502093185115</v>
      </c>
      <c r="T8" s="48"/>
      <c r="U8" s="147"/>
      <c r="V8" s="48"/>
      <c r="W8" s="148"/>
      <c r="X8" s="48"/>
      <c r="Y8" s="147"/>
      <c r="Z8" s="48"/>
      <c r="AA8" s="148"/>
    </row>
    <row r="9" spans="1:27" ht="14.4" customHeight="1" x14ac:dyDescent="0.2">
      <c r="A9" s="105" t="str">
        <f>'ダイカスト合計(月別集計)'!A21</f>
        <v>４月</v>
      </c>
      <c r="B9" s="88">
        <f>+'ダイカスト合計(月別集計)'!C21</f>
        <v>73775.247000000003</v>
      </c>
      <c r="C9" s="155">
        <v>1.05494377123366</v>
      </c>
      <c r="D9" s="35">
        <f>+'ダイカスト合計(月別集計)'!D21</f>
        <v>58372.504000000001</v>
      </c>
      <c r="E9" s="144">
        <v>1.0766345803067219</v>
      </c>
      <c r="F9" s="91">
        <f>+'ダイカスト合計(月別集計)'!E21</f>
        <v>23641.327000000001</v>
      </c>
      <c r="G9" s="145">
        <v>1.0464708871069994</v>
      </c>
      <c r="H9" s="35"/>
      <c r="I9" s="144"/>
      <c r="J9" s="35"/>
      <c r="K9" s="145"/>
      <c r="L9" s="35"/>
      <c r="M9" s="144"/>
      <c r="N9" s="35"/>
      <c r="O9" s="145"/>
      <c r="P9" s="47">
        <f>+'ダイカスト合計(月別集計)'!L21</f>
        <v>65692.312000000005</v>
      </c>
      <c r="Q9" s="144">
        <v>1.0742623979406503</v>
      </c>
      <c r="R9" s="35">
        <f>+'ダイカスト合計(月別集計)'!M21</f>
        <v>49794.35</v>
      </c>
      <c r="S9" s="145">
        <v>1.1053973727215314</v>
      </c>
      <c r="T9" s="35"/>
      <c r="U9" s="144"/>
      <c r="V9" s="35"/>
      <c r="W9" s="145"/>
      <c r="X9" s="35"/>
      <c r="Y9" s="144"/>
      <c r="Z9" s="35"/>
      <c r="AA9" s="145"/>
    </row>
    <row r="10" spans="1:27" ht="14.4" customHeight="1" x14ac:dyDescent="0.2">
      <c r="A10" s="125" t="str">
        <f>'ダイカスト合計(月別集計)'!A22</f>
        <v>５月</v>
      </c>
      <c r="B10" s="48">
        <f>+'ダイカスト合計(月別集計)'!C22</f>
        <v>70662.492999999988</v>
      </c>
      <c r="C10" s="147">
        <v>1.1970955574023889</v>
      </c>
      <c r="D10" s="48">
        <f>+'ダイカスト合計(月別集計)'!D22</f>
        <v>56471.510999999999</v>
      </c>
      <c r="E10" s="147">
        <v>1.1873250102809003</v>
      </c>
      <c r="F10" s="146">
        <f>+'ダイカスト合計(月別集計)'!E22</f>
        <v>22208.951000000001</v>
      </c>
      <c r="G10" s="148">
        <v>1.1528120393120393</v>
      </c>
      <c r="H10" s="48"/>
      <c r="I10" s="147"/>
      <c r="J10" s="48"/>
      <c r="K10" s="148"/>
      <c r="L10" s="48"/>
      <c r="M10" s="147"/>
      <c r="N10" s="48"/>
      <c r="O10" s="148"/>
      <c r="P10" s="146">
        <f>+'ダイカスト合計(月別集計)'!L22</f>
        <v>63058.595000000001</v>
      </c>
      <c r="Q10" s="147">
        <v>1.2292367214828515</v>
      </c>
      <c r="R10" s="48">
        <f>+'ダイカスト合計(月別集計)'!M22</f>
        <v>48340.652000000002</v>
      </c>
      <c r="S10" s="148">
        <v>1.2237869961503622</v>
      </c>
      <c r="T10" s="48"/>
      <c r="U10" s="147"/>
      <c r="V10" s="48"/>
      <c r="W10" s="148"/>
      <c r="X10" s="48"/>
      <c r="Y10" s="147"/>
      <c r="Z10" s="48"/>
      <c r="AA10" s="148"/>
    </row>
    <row r="11" spans="1:27" ht="14.4" customHeight="1" x14ac:dyDescent="0.2">
      <c r="A11" s="105" t="str">
        <f>'ダイカスト合計(月別集計)'!A23</f>
        <v>６月</v>
      </c>
      <c r="B11" s="88">
        <f>+'ダイカスト合計(月別集計)'!C23</f>
        <v>77885.335000000006</v>
      </c>
      <c r="C11" s="155">
        <v>1.1393951081944309</v>
      </c>
      <c r="D11" s="35">
        <f>+'ダイカスト合計(月別集計)'!D23</f>
        <v>61986.75</v>
      </c>
      <c r="E11" s="144">
        <v>1.1658872752372043</v>
      </c>
      <c r="F11" s="91">
        <f>+'ダイカスト合計(月別集計)'!E23</f>
        <v>24754.625</v>
      </c>
      <c r="G11" s="145">
        <v>1.0506803402083855</v>
      </c>
      <c r="H11" s="35"/>
      <c r="I11" s="144"/>
      <c r="J11" s="35"/>
      <c r="K11" s="145"/>
      <c r="L11" s="35"/>
      <c r="M11" s="144"/>
      <c r="N11" s="35"/>
      <c r="O11" s="145"/>
      <c r="P11" s="47">
        <f>+'ダイカスト合計(月別集計)'!L23</f>
        <v>69733.58600000001</v>
      </c>
      <c r="Q11" s="144">
        <v>1.1570663009609248</v>
      </c>
      <c r="R11" s="35">
        <f>+'ダイカスト合計(月別集計)'!M23</f>
        <v>53376.04</v>
      </c>
      <c r="S11" s="145">
        <v>1.2027082583490736</v>
      </c>
      <c r="T11" s="35"/>
      <c r="U11" s="144"/>
      <c r="V11" s="35"/>
      <c r="W11" s="145"/>
      <c r="X11" s="35"/>
      <c r="Y11" s="144"/>
      <c r="Z11" s="35"/>
      <c r="AA11" s="145"/>
    </row>
    <row r="12" spans="1:27" ht="14.4" customHeight="1" x14ac:dyDescent="0.2">
      <c r="A12" s="125" t="str">
        <f>'ダイカスト合計(月別集計)'!A24</f>
        <v>７月</v>
      </c>
      <c r="B12" s="48">
        <f>+'ダイカスト合計(月別集計)'!C24</f>
        <v>83366.402000000002</v>
      </c>
      <c r="C12" s="147">
        <v>1.0924051451486729</v>
      </c>
      <c r="D12" s="48">
        <f>+'ダイカスト合計(月別集計)'!D24</f>
        <v>66138.02</v>
      </c>
      <c r="E12" s="147">
        <v>1.1109083279947718</v>
      </c>
      <c r="F12" s="146">
        <f>+'ダイカスト合計(月別集計)'!E24</f>
        <v>26561.796000000002</v>
      </c>
      <c r="G12" s="148">
        <v>1.0693754767850354</v>
      </c>
      <c r="H12" s="48"/>
      <c r="I12" s="147"/>
      <c r="J12" s="48"/>
      <c r="K12" s="148"/>
      <c r="L12" s="48"/>
      <c r="M12" s="147"/>
      <c r="N12" s="48"/>
      <c r="O12" s="148"/>
      <c r="P12" s="146">
        <f>+'ダイカスト合計(月別集計)'!L24</f>
        <v>74837.63900000001</v>
      </c>
      <c r="Q12" s="147">
        <v>1.1092665310020935</v>
      </c>
      <c r="R12" s="48">
        <f>+'ダイカスト合計(月別集計)'!M24</f>
        <v>56986.414000000004</v>
      </c>
      <c r="S12" s="148">
        <v>1.1426697447337599</v>
      </c>
      <c r="T12" s="48"/>
      <c r="U12" s="147"/>
      <c r="V12" s="48"/>
      <c r="W12" s="148"/>
      <c r="X12" s="48"/>
      <c r="Y12" s="147"/>
      <c r="Z12" s="48"/>
      <c r="AA12" s="148"/>
    </row>
    <row r="13" spans="1:27" ht="14.4" customHeight="1" x14ac:dyDescent="0.2">
      <c r="A13" s="105" t="str">
        <f>'ダイカスト合計(月別集計)'!A25</f>
        <v>８月</v>
      </c>
      <c r="B13" s="88">
        <f>+'ダイカスト合計(月別集計)'!C25</f>
        <v>58871.428</v>
      </c>
      <c r="C13" s="155">
        <v>1.1094414194074029</v>
      </c>
      <c r="D13" s="35">
        <f>+'ダイカスト合計(月別集計)'!D25</f>
        <v>47405.37</v>
      </c>
      <c r="E13" s="144">
        <v>1.1529511346964048</v>
      </c>
      <c r="F13" s="91">
        <f>+'ダイカスト合計(月別集計)'!E25</f>
        <v>17907.865999999998</v>
      </c>
      <c r="G13" s="145">
        <v>1.0870830090038137</v>
      </c>
      <c r="H13" s="35"/>
      <c r="I13" s="144"/>
      <c r="J13" s="35"/>
      <c r="K13" s="145"/>
      <c r="L13" s="35"/>
      <c r="M13" s="144"/>
      <c r="N13" s="35"/>
      <c r="O13" s="145"/>
      <c r="P13" s="47">
        <f>+'ダイカスト合計(月別集計)'!L25</f>
        <v>52512.172999999995</v>
      </c>
      <c r="Q13" s="144">
        <v>1.1298017918313124</v>
      </c>
      <c r="R13" s="35">
        <f>+'ダイカスト合計(月別集計)'!M25</f>
        <v>40303.402999999998</v>
      </c>
      <c r="S13" s="145">
        <v>1.1928231880410796</v>
      </c>
      <c r="T13" s="35"/>
      <c r="U13" s="144"/>
      <c r="V13" s="35"/>
      <c r="W13" s="145"/>
      <c r="X13" s="35"/>
      <c r="Y13" s="144"/>
      <c r="Z13" s="35"/>
      <c r="AA13" s="145"/>
    </row>
    <row r="14" spans="1:27" ht="14.4" customHeight="1" x14ac:dyDescent="0.2">
      <c r="A14" s="125" t="str">
        <f>'ダイカスト合計(月別集計)'!A26</f>
        <v>９月</v>
      </c>
      <c r="B14" s="48">
        <f>+'ダイカスト合計(月別集計)'!C26</f>
        <v>79690.346000000005</v>
      </c>
      <c r="C14" s="147">
        <v>1.0526516488207458</v>
      </c>
      <c r="D14" s="48">
        <f>+'ダイカスト合計(月別集計)'!D26</f>
        <v>62803.917999999998</v>
      </c>
      <c r="E14" s="147">
        <v>1.1092299307488682</v>
      </c>
      <c r="F14" s="146">
        <f>+'ダイカスト合計(月別集計)'!E26</f>
        <v>25686.254000000001</v>
      </c>
      <c r="G14" s="148">
        <v>1.0088882084400401</v>
      </c>
      <c r="H14" s="48"/>
      <c r="I14" s="147"/>
      <c r="J14" s="48"/>
      <c r="K14" s="148"/>
      <c r="L14" s="48"/>
      <c r="M14" s="147"/>
      <c r="N14" s="48"/>
      <c r="O14" s="148"/>
      <c r="P14" s="146">
        <f>+'ダイカスト合計(月別集計)'!L26</f>
        <v>71563.609000000011</v>
      </c>
      <c r="Q14" s="147">
        <v>1.0716388593201831</v>
      </c>
      <c r="R14" s="48">
        <f>+'ダイカスト合計(月別集計)'!M26</f>
        <v>53938.132999999994</v>
      </c>
      <c r="S14" s="148">
        <v>1.1431905129803488</v>
      </c>
      <c r="T14" s="48"/>
      <c r="U14" s="147"/>
      <c r="V14" s="48"/>
      <c r="W14" s="148"/>
      <c r="X14" s="48"/>
      <c r="Y14" s="147"/>
      <c r="Z14" s="48"/>
      <c r="AA14" s="148"/>
    </row>
    <row r="15" spans="1:27" ht="14.4" customHeight="1" x14ac:dyDescent="0.2">
      <c r="A15" s="105" t="str">
        <f>'ダイカスト合計(月別集計)'!A27</f>
        <v>１０月</v>
      </c>
      <c r="B15" s="88">
        <f>+'ダイカスト合計(月別集計)'!C27</f>
        <v>84251.576000000015</v>
      </c>
      <c r="C15" s="155">
        <v>1.1567692430290555</v>
      </c>
      <c r="D15" s="35">
        <f>+'ダイカスト合計(月別集計)'!D27</f>
        <v>66046.671999999991</v>
      </c>
      <c r="E15" s="144">
        <v>1.1877660691335985</v>
      </c>
      <c r="F15" s="91">
        <f>+'ダイカスト合計(月別集計)'!E27</f>
        <v>26711.852999999999</v>
      </c>
      <c r="G15" s="145">
        <v>1.1217814987267953</v>
      </c>
      <c r="H15" s="35"/>
      <c r="I15" s="144"/>
      <c r="J15" s="35"/>
      <c r="K15" s="145"/>
      <c r="L15" s="35"/>
      <c r="M15" s="144"/>
      <c r="N15" s="35"/>
      <c r="O15" s="145"/>
      <c r="P15" s="47">
        <f>+'ダイカスト合計(月別集計)'!L27</f>
        <v>75448.835999999996</v>
      </c>
      <c r="Q15" s="144">
        <v>1.1797511064704966</v>
      </c>
      <c r="R15" s="35">
        <f>+'ダイカスト合計(月別集計)'!M27</f>
        <v>56616.843999999997</v>
      </c>
      <c r="S15" s="145">
        <v>1.2274776804193932</v>
      </c>
      <c r="T15" s="35"/>
      <c r="U15" s="144"/>
      <c r="V15" s="35"/>
      <c r="W15" s="145"/>
      <c r="X15" s="35"/>
      <c r="Y15" s="144"/>
      <c r="Z15" s="35"/>
      <c r="AA15" s="145"/>
    </row>
    <row r="16" spans="1:27" ht="14.4" customHeight="1" x14ac:dyDescent="0.2">
      <c r="A16" s="125" t="str">
        <f>'ダイカスト合計(月別集計)'!A28</f>
        <v>１１月</v>
      </c>
      <c r="B16" s="48">
        <f>+'ダイカスト合計(月別集計)'!C28</f>
        <v>74003.018999999986</v>
      </c>
      <c r="C16" s="147">
        <v>1.1052585871484255</v>
      </c>
      <c r="D16" s="48">
        <f>+'ダイカスト合計(月別集計)'!D28</f>
        <v>58230.381999999998</v>
      </c>
      <c r="E16" s="147">
        <v>1.1310043105609848</v>
      </c>
      <c r="F16" s="146">
        <f>+'ダイカスト合計(月別集計)'!E28</f>
        <v>22411.396999999997</v>
      </c>
      <c r="G16" s="148">
        <v>1.0930811972115855</v>
      </c>
      <c r="H16" s="48"/>
      <c r="I16" s="147"/>
      <c r="J16" s="48"/>
      <c r="K16" s="148"/>
      <c r="L16" s="48"/>
      <c r="M16" s="147"/>
      <c r="N16" s="48"/>
      <c r="O16" s="148"/>
      <c r="P16" s="146">
        <f>+'ダイカスト合計(月別集計)'!L28</f>
        <v>65711.202000000005</v>
      </c>
      <c r="Q16" s="147">
        <v>1.1262557066363112</v>
      </c>
      <c r="R16" s="48">
        <f>+'ダイカスト合計(月別集計)'!M28</f>
        <v>49137.798999999999</v>
      </c>
      <c r="S16" s="148">
        <v>1.1656755352448234</v>
      </c>
      <c r="T16" s="48"/>
      <c r="U16" s="147"/>
      <c r="V16" s="48"/>
      <c r="W16" s="148"/>
      <c r="X16" s="48"/>
      <c r="Y16" s="147"/>
      <c r="Z16" s="48"/>
      <c r="AA16" s="148"/>
    </row>
    <row r="17" spans="1:27" ht="14.4" customHeight="1" x14ac:dyDescent="0.2">
      <c r="A17" s="118" t="str">
        <f>'ダイカスト合計(月別集計)'!A29</f>
        <v>１２月</v>
      </c>
      <c r="B17" s="76">
        <f>+'ダイカスト合計(月別集計)'!C29</f>
        <v>71378.153000000006</v>
      </c>
      <c r="C17" s="157">
        <v>1.1152853785798917</v>
      </c>
      <c r="D17" s="114">
        <f>+'ダイカスト合計(月別集計)'!D29</f>
        <v>57032.684999999998</v>
      </c>
      <c r="E17" s="39">
        <v>1.1490642172124688</v>
      </c>
      <c r="F17" s="170">
        <f>+'ダイカスト合計(月別集計)'!E29</f>
        <v>22010.924999999999</v>
      </c>
      <c r="G17" s="40">
        <v>1.0813984139384922</v>
      </c>
      <c r="H17" s="114"/>
      <c r="I17" s="39"/>
      <c r="J17" s="114"/>
      <c r="K17" s="40"/>
      <c r="L17" s="114"/>
      <c r="M17" s="39"/>
      <c r="N17" s="114"/>
      <c r="O17" s="40"/>
      <c r="P17" s="149">
        <f>+'ダイカスト合計(月別集計)'!L29</f>
        <v>63674.218000000001</v>
      </c>
      <c r="Q17" s="39">
        <v>1.1425177421512287</v>
      </c>
      <c r="R17" s="114">
        <f>+'ダイカスト合計(月別集計)'!M29</f>
        <v>48555.873</v>
      </c>
      <c r="S17" s="40">
        <v>1.1863167673050767</v>
      </c>
      <c r="T17" s="114"/>
      <c r="U17" s="39"/>
      <c r="V17" s="114"/>
      <c r="W17" s="40"/>
      <c r="X17" s="114"/>
      <c r="Y17" s="39"/>
      <c r="Z17" s="114"/>
      <c r="AA17" s="40"/>
    </row>
    <row r="18" spans="1:27" ht="14.4" customHeight="1" x14ac:dyDescent="0.2">
      <c r="A18" s="140" t="s">
        <v>16</v>
      </c>
      <c r="B18" s="151">
        <f>+'ダイカスト合計(月別集計)'!C30</f>
        <v>900575.19700000004</v>
      </c>
      <c r="C18" s="151"/>
      <c r="D18" s="151">
        <f>+'ダイカスト合計(月別集計)'!D30</f>
        <v>713230.65899999999</v>
      </c>
      <c r="E18" s="164"/>
      <c r="F18" s="165">
        <f>+'ダイカスト合計(月別集計)'!E30</f>
        <v>282242.90299999999</v>
      </c>
      <c r="G18" s="174"/>
      <c r="H18" s="151"/>
      <c r="I18" s="151"/>
      <c r="J18" s="151"/>
      <c r="K18" s="174"/>
      <c r="L18" s="151"/>
      <c r="M18" s="151"/>
      <c r="N18" s="151"/>
      <c r="O18" s="174"/>
      <c r="P18" s="165">
        <f>+'ダイカスト合計(月別集計)'!L30</f>
        <v>804039.44700000016</v>
      </c>
      <c r="Q18" s="164"/>
      <c r="R18" s="151">
        <f>+'ダイカスト合計(月別集計)'!M30</f>
        <v>609821.60799999989</v>
      </c>
      <c r="S18" s="82"/>
      <c r="T18" s="81"/>
      <c r="U18" s="81"/>
      <c r="V18" s="81"/>
      <c r="W18" s="82"/>
      <c r="X18" s="81"/>
      <c r="Y18" s="81"/>
      <c r="Z18" s="81"/>
      <c r="AA18" s="82"/>
    </row>
    <row r="19" spans="1:27" ht="14.4" customHeight="1" x14ac:dyDescent="0.2">
      <c r="A19" s="100" t="s">
        <v>65</v>
      </c>
      <c r="B19" s="88">
        <f>+'ダイカスト合計(月別集計)'!C31</f>
        <v>906801.37699999986</v>
      </c>
      <c r="C19" s="158"/>
      <c r="D19" s="35">
        <f>+'ダイカスト合計(月別集計)'!D31</f>
        <v>693539.81800000009</v>
      </c>
      <c r="E19" s="144"/>
      <c r="F19" s="91">
        <f>+'ダイカスト合計(月別集計)'!E31</f>
        <v>285172.58899999998</v>
      </c>
      <c r="G19" s="159"/>
      <c r="H19" s="35"/>
      <c r="I19" s="158"/>
      <c r="J19" s="35"/>
      <c r="K19" s="159"/>
      <c r="L19" s="35"/>
      <c r="M19" s="158"/>
      <c r="N19" s="35"/>
      <c r="O19" s="159"/>
      <c r="P19" s="47">
        <f>+'ダイカスト合計(月別集計)'!L31</f>
        <v>808930</v>
      </c>
      <c r="Q19" s="144"/>
      <c r="R19" s="35">
        <f>+'ダイカスト合計(月別集計)'!M31</f>
        <v>593389</v>
      </c>
      <c r="S19" s="159"/>
      <c r="T19" s="35"/>
      <c r="U19" s="158"/>
      <c r="V19" s="35"/>
      <c r="W19" s="159"/>
      <c r="X19" s="35"/>
      <c r="Y19" s="158"/>
      <c r="Z19" s="35"/>
      <c r="AA19" s="159"/>
    </row>
    <row r="20" spans="1:27" ht="14.4" customHeight="1" x14ac:dyDescent="0.2">
      <c r="A20" s="140" t="s">
        <v>14</v>
      </c>
      <c r="B20" s="10">
        <f>B18/$B$18</f>
        <v>1</v>
      </c>
      <c r="C20" s="10"/>
      <c r="D20" s="10">
        <f>D18/$D$18</f>
        <v>1</v>
      </c>
      <c r="E20" s="10"/>
      <c r="F20" s="13">
        <f>F18/$B$18</f>
        <v>0.3134029273071352</v>
      </c>
      <c r="G20" s="11"/>
      <c r="H20" s="10"/>
      <c r="I20" s="10"/>
      <c r="J20" s="10"/>
      <c r="K20" s="11"/>
      <c r="L20" s="10"/>
      <c r="M20" s="10"/>
      <c r="N20" s="10"/>
      <c r="O20" s="11"/>
      <c r="P20" s="13">
        <f>P18/$B$18</f>
        <v>0.89280656371441258</v>
      </c>
      <c r="Q20" s="10"/>
      <c r="R20" s="10">
        <f>R18/$D$18</f>
        <v>0.85501317183281644</v>
      </c>
      <c r="S20" s="11"/>
      <c r="T20" s="10"/>
      <c r="U20" s="10"/>
      <c r="V20" s="10"/>
      <c r="W20" s="11"/>
      <c r="X20" s="10"/>
      <c r="Y20" s="10"/>
      <c r="Z20" s="10"/>
      <c r="AA20" s="11"/>
    </row>
    <row r="21" spans="1:27" ht="14.4" customHeight="1" x14ac:dyDescent="0.2">
      <c r="A21" s="127" t="s">
        <v>15</v>
      </c>
      <c r="B21" s="39">
        <f>B18/B19</f>
        <v>0.99313390985289629</v>
      </c>
      <c r="C21" s="39"/>
      <c r="D21" s="39">
        <f>D18/D19</f>
        <v>1.0283917959559747</v>
      </c>
      <c r="E21" s="39"/>
      <c r="F21" s="160">
        <f>F18/F19</f>
        <v>0.98972662130580868</v>
      </c>
      <c r="G21" s="40"/>
      <c r="H21" s="39"/>
      <c r="I21" s="39"/>
      <c r="J21" s="39"/>
      <c r="K21" s="40"/>
      <c r="L21" s="39"/>
      <c r="M21" s="39"/>
      <c r="N21" s="39"/>
      <c r="O21" s="40"/>
      <c r="P21" s="160">
        <f>P18/P19</f>
        <v>0.99395429394385193</v>
      </c>
      <c r="Q21" s="39"/>
      <c r="R21" s="39">
        <f>R18/R19</f>
        <v>1.0276928085960473</v>
      </c>
      <c r="S21" s="40"/>
      <c r="T21" s="39"/>
      <c r="U21" s="39"/>
      <c r="V21" s="39"/>
      <c r="W21" s="40"/>
      <c r="X21" s="39"/>
      <c r="Y21" s="39"/>
      <c r="Z21" s="39"/>
      <c r="AA21" s="40"/>
    </row>
    <row r="22" spans="1:27" ht="14.4" customHeight="1" x14ac:dyDescent="0.2">
      <c r="A22" s="125" t="str">
        <f>'ダイカスト合計(月別集計)'!A34</f>
        <v>令和8年１月</v>
      </c>
      <c r="B22" s="48">
        <f>+'ダイカスト合計(月別集計)'!C34</f>
        <v>71751.615000000005</v>
      </c>
      <c r="C22" s="147">
        <f t="shared" ref="C22:C33" si="0">B22/B6</f>
        <v>0.97495220056229903</v>
      </c>
      <c r="D22" s="48">
        <f>+'ダイカスト合計(月別集計)'!D34</f>
        <v>57375.535999999993</v>
      </c>
      <c r="E22" s="147">
        <f t="shared" ref="E22:E33" si="1">D22/D6</f>
        <v>0.98107108775546292</v>
      </c>
      <c r="F22" s="146">
        <f>+'ダイカスト合計(月別集計)'!E34</f>
        <v>22046.097000000002</v>
      </c>
      <c r="G22" s="148">
        <f t="shared" ref="G22:G33" si="2">F22/F6</f>
        <v>0.97875073402652413</v>
      </c>
      <c r="H22" s="226" t="s">
        <v>54</v>
      </c>
      <c r="I22" s="227" t="s">
        <v>53</v>
      </c>
      <c r="J22" s="226" t="s">
        <v>54</v>
      </c>
      <c r="K22" s="227" t="s">
        <v>53</v>
      </c>
      <c r="L22" s="228" t="s">
        <v>54</v>
      </c>
      <c r="M22" s="227" t="s">
        <v>53</v>
      </c>
      <c r="N22" s="226" t="s">
        <v>54</v>
      </c>
      <c r="O22" s="229" t="s">
        <v>53</v>
      </c>
      <c r="P22" s="189">
        <f>+'ダイカスト合計(月別集計)'!L34</f>
        <v>63993.532000000007</v>
      </c>
      <c r="Q22" s="230">
        <f t="shared" ref="Q22:Q33" si="3">P22/P6</f>
        <v>0.97798792787227462</v>
      </c>
      <c r="R22" s="189">
        <f>+'ダイカスト合計(月別集計)'!M34</f>
        <v>49064.565999999999</v>
      </c>
      <c r="S22" s="231">
        <f t="shared" ref="S22:S33" si="4">R22/R6</f>
        <v>0.98163098395306736</v>
      </c>
      <c r="T22" s="226" t="s">
        <v>54</v>
      </c>
      <c r="U22" s="227" t="s">
        <v>53</v>
      </c>
      <c r="V22" s="226" t="s">
        <v>54</v>
      </c>
      <c r="W22" s="227" t="s">
        <v>53</v>
      </c>
      <c r="X22" s="228" t="s">
        <v>54</v>
      </c>
      <c r="Y22" s="227" t="s">
        <v>53</v>
      </c>
      <c r="Z22" s="226" t="s">
        <v>54</v>
      </c>
      <c r="AA22" s="229" t="s">
        <v>53</v>
      </c>
    </row>
    <row r="23" spans="1:27" ht="14.4" customHeight="1" x14ac:dyDescent="0.2">
      <c r="A23" s="105" t="str">
        <f>'ダイカスト合計(月別集計)'!A35</f>
        <v>２月</v>
      </c>
      <c r="B23" s="35">
        <f>+'ダイカスト合計(月別集計)'!C35</f>
        <v>76028.240999999995</v>
      </c>
      <c r="C23" s="155">
        <f t="shared" si="0"/>
        <v>1.0048048041221658</v>
      </c>
      <c r="D23" s="35">
        <f>+'ダイカスト合計(月別集計)'!D35</f>
        <v>61080.572000000007</v>
      </c>
      <c r="E23" s="155">
        <f t="shared" si="1"/>
        <v>1.0310875557489794</v>
      </c>
      <c r="F23" s="47">
        <f>+'ダイカスト合計(月別集計)'!E35</f>
        <v>23216.998</v>
      </c>
      <c r="G23" s="154">
        <f t="shared" si="2"/>
        <v>0.98055645538334713</v>
      </c>
      <c r="H23" s="35"/>
      <c r="I23" s="155"/>
      <c r="J23" s="35"/>
      <c r="K23" s="154"/>
      <c r="L23" s="35"/>
      <c r="M23" s="155"/>
      <c r="N23" s="35"/>
      <c r="O23" s="154"/>
      <c r="P23" s="35">
        <f>+'ダイカスト合計(月別集計)'!L35</f>
        <v>68047.024000000005</v>
      </c>
      <c r="Q23" s="155">
        <f t="shared" si="3"/>
        <v>1.0112088299079942</v>
      </c>
      <c r="R23" s="35">
        <f>+'ダイカスト合計(月別集計)'!M35</f>
        <v>52180.29</v>
      </c>
      <c r="S23" s="154">
        <f t="shared" si="4"/>
        <v>1.0326970288592883</v>
      </c>
      <c r="T23" s="35"/>
      <c r="U23" s="155"/>
      <c r="V23" s="35"/>
      <c r="W23" s="154"/>
      <c r="X23" s="35"/>
      <c r="Y23" s="155"/>
      <c r="Z23" s="35"/>
      <c r="AA23" s="154"/>
    </row>
    <row r="24" spans="1:27" ht="14.4" customHeight="1" x14ac:dyDescent="0.2">
      <c r="A24" s="125" t="str">
        <f>'ダイカスト合計(月別集計)'!A36</f>
        <v>３月</v>
      </c>
      <c r="B24" s="48">
        <f>+'ダイカスト合計(月別集計)'!C36</f>
        <v>82563.161999999997</v>
      </c>
      <c r="C24" s="147">
        <f t="shared" si="0"/>
        <v>1.0662735295219565</v>
      </c>
      <c r="D24" s="48">
        <f>+'ダイカスト合計(月別集計)'!D36</f>
        <v>65909.286999999982</v>
      </c>
      <c r="E24" s="147">
        <f t="shared" si="1"/>
        <v>1.080102556937351</v>
      </c>
      <c r="F24" s="146">
        <f>+'ダイカスト合計(月別集計)'!E36</f>
        <v>25719.342000000001</v>
      </c>
      <c r="G24" s="148">
        <f t="shared" si="2"/>
        <v>1.0651679993479612</v>
      </c>
      <c r="H24" s="48"/>
      <c r="I24" s="147"/>
      <c r="J24" s="48"/>
      <c r="K24" s="148"/>
      <c r="L24" s="48"/>
      <c r="M24" s="147"/>
      <c r="N24" s="48"/>
      <c r="O24" s="148"/>
      <c r="P24" s="48">
        <f>+'ダイカスト合計(月別集計)'!L36</f>
        <v>74112.520999999993</v>
      </c>
      <c r="Q24" s="147">
        <f t="shared" si="3"/>
        <v>1.0728403879297097</v>
      </c>
      <c r="R24" s="48">
        <f>+'ダイカスト合計(月別集計)'!M36</f>
        <v>56774.907999999996</v>
      </c>
      <c r="S24" s="148">
        <f t="shared" si="4"/>
        <v>1.0863675774042219</v>
      </c>
      <c r="T24" s="48"/>
      <c r="U24" s="147"/>
      <c r="V24" s="48"/>
      <c r="W24" s="148"/>
      <c r="X24" s="48"/>
      <c r="Y24" s="147"/>
      <c r="Z24" s="48"/>
      <c r="AA24" s="148"/>
    </row>
    <row r="25" spans="1:27" ht="14.4" customHeight="1" x14ac:dyDescent="0.2">
      <c r="A25" s="105" t="str">
        <f>'ダイカスト合計(月別集計)'!A37</f>
        <v>４月</v>
      </c>
      <c r="B25" s="35">
        <f>+'ダイカスト合計(月別集計)'!C37</f>
        <v>77352.070999999996</v>
      </c>
      <c r="C25" s="155">
        <f t="shared" si="0"/>
        <v>1.048482711281197</v>
      </c>
      <c r="D25" s="35">
        <f>+'ダイカスト合計(月別集計)'!D37</f>
        <v>63625.72</v>
      </c>
      <c r="E25" s="155">
        <f t="shared" si="1"/>
        <v>1.089994700244485</v>
      </c>
      <c r="F25" s="47">
        <f>+'ダイカスト合計(月別集計)'!E37</f>
        <v>24577.879999999997</v>
      </c>
      <c r="G25" s="154">
        <f t="shared" si="2"/>
        <v>1.0396150774446797</v>
      </c>
      <c r="H25" s="35"/>
      <c r="I25" s="155"/>
      <c r="J25" s="35"/>
      <c r="K25" s="154"/>
      <c r="L25" s="35"/>
      <c r="M25" s="155"/>
      <c r="N25" s="35"/>
      <c r="O25" s="154"/>
      <c r="P25" s="35">
        <f>+'ダイカスト合計(月別集計)'!L37</f>
        <v>69010.275999999998</v>
      </c>
      <c r="Q25" s="155">
        <f t="shared" si="3"/>
        <v>1.0505076453999669</v>
      </c>
      <c r="R25" s="35">
        <f>+'ダイカスト合計(月別集計)'!M37</f>
        <v>54240.188999999998</v>
      </c>
      <c r="S25" s="154">
        <f t="shared" si="4"/>
        <v>1.0892840051130299</v>
      </c>
      <c r="T25" s="35"/>
      <c r="U25" s="155"/>
      <c r="V25" s="35"/>
      <c r="W25" s="154"/>
      <c r="X25" s="35"/>
      <c r="Y25" s="155"/>
      <c r="Z25" s="35"/>
      <c r="AA25" s="154"/>
    </row>
    <row r="26" spans="1:27" ht="14.4" customHeight="1" x14ac:dyDescent="0.2">
      <c r="A26" s="125" t="str">
        <f>'ダイカスト合計(月別集計)'!A38</f>
        <v>５月</v>
      </c>
      <c r="B26" s="48">
        <f>+'ダイカスト合計(月別集計)'!C38</f>
        <v>68755.877999999997</v>
      </c>
      <c r="C26" s="147">
        <f>B26/B10</f>
        <v>0.97301800546437001</v>
      </c>
      <c r="D26" s="48">
        <f>+'ダイカスト合計(月別集計)'!D38</f>
        <v>56595.296999999999</v>
      </c>
      <c r="E26" s="147">
        <f t="shared" si="1"/>
        <v>1.0021920079312203</v>
      </c>
      <c r="F26" s="146">
        <f>+'ダイカスト合計(月別集計)'!E38</f>
        <v>21227.774999999998</v>
      </c>
      <c r="G26" s="148">
        <f t="shared" si="2"/>
        <v>0.95582069589869401</v>
      </c>
      <c r="H26" s="48"/>
      <c r="I26" s="147"/>
      <c r="J26" s="48"/>
      <c r="K26" s="148"/>
      <c r="L26" s="48"/>
      <c r="M26" s="147"/>
      <c r="N26" s="48"/>
      <c r="O26" s="148"/>
      <c r="P26" s="48">
        <f>+'ダイカスト合計(月別集計)'!L38</f>
        <v>61102.078999999998</v>
      </c>
      <c r="Q26" s="147">
        <f t="shared" si="3"/>
        <v>0.96897304800400319</v>
      </c>
      <c r="R26" s="48">
        <f>+'ダイカスト合計(月別集計)'!M38</f>
        <v>47981.913999999997</v>
      </c>
      <c r="S26" s="148">
        <f t="shared" si="4"/>
        <v>0.99257895818202857</v>
      </c>
      <c r="T26" s="48"/>
      <c r="U26" s="147"/>
      <c r="V26" s="48"/>
      <c r="W26" s="148"/>
      <c r="X26" s="48"/>
      <c r="Y26" s="147"/>
      <c r="Z26" s="48"/>
      <c r="AA26" s="148"/>
    </row>
    <row r="27" spans="1:27" ht="14.4" customHeight="1" x14ac:dyDescent="0.2">
      <c r="A27" s="105" t="str">
        <f>'ダイカスト合計(月別集計)'!A39</f>
        <v>６月</v>
      </c>
      <c r="B27" s="35">
        <f>+'ダイカスト合計(月別集計)'!C39</f>
        <v>79556.061999999976</v>
      </c>
      <c r="C27" s="155">
        <f>B27/B11</f>
        <v>1.0214511114319527</v>
      </c>
      <c r="D27" s="35">
        <f>+'ダイカスト合計(月別集計)'!D39</f>
        <v>66089.964999999997</v>
      </c>
      <c r="E27" s="155">
        <f t="shared" si="1"/>
        <v>1.0661950336160551</v>
      </c>
      <c r="F27" s="47">
        <f>+'ダイカスト合計(月別集計)'!E39</f>
        <v>24497.033000000003</v>
      </c>
      <c r="G27" s="154">
        <f>F27/F11</f>
        <v>0.98959418694486401</v>
      </c>
      <c r="H27" s="35"/>
      <c r="I27" s="155"/>
      <c r="J27" s="35"/>
      <c r="K27" s="154"/>
      <c r="L27" s="35"/>
      <c r="M27" s="155"/>
      <c r="N27" s="35"/>
      <c r="O27" s="154"/>
      <c r="P27" s="35">
        <f>+'ダイカスト合計(月別集計)'!L39</f>
        <v>70807.971999999994</v>
      </c>
      <c r="Q27" s="155">
        <f t="shared" si="3"/>
        <v>1.0154070091849283</v>
      </c>
      <c r="R27" s="35">
        <f>+'ダイカスト合計(月別集計)'!M39</f>
        <v>55966.481999999996</v>
      </c>
      <c r="S27" s="154">
        <f t="shared" si="4"/>
        <v>1.0485319255606071</v>
      </c>
      <c r="T27" s="35"/>
      <c r="U27" s="155"/>
      <c r="V27" s="35"/>
      <c r="W27" s="154"/>
      <c r="X27" s="35"/>
      <c r="Y27" s="155"/>
      <c r="Z27" s="35"/>
      <c r="AA27" s="154"/>
    </row>
    <row r="28" spans="1:27" ht="14.4" customHeight="1" x14ac:dyDescent="0.2">
      <c r="A28" s="125" t="str">
        <f>'ダイカスト合計(月別集計)'!A40</f>
        <v>７月</v>
      </c>
      <c r="B28" s="48">
        <f>+'ダイカスト合計(月別集計)'!C40</f>
        <v>85534.847000000009</v>
      </c>
      <c r="C28" s="147">
        <f t="shared" si="0"/>
        <v>1.0260110182037123</v>
      </c>
      <c r="D28" s="48">
        <f>+'ダイカスト合計(月別集計)'!D40</f>
        <v>72758.14899999999</v>
      </c>
      <c r="E28" s="147">
        <f t="shared" si="1"/>
        <v>1.100095663583518</v>
      </c>
      <c r="F28" s="146">
        <f>+'ダイカスト合計(月別集計)'!E40</f>
        <v>26597.254000000001</v>
      </c>
      <c r="G28" s="148">
        <f t="shared" si="2"/>
        <v>1.0013349247919832</v>
      </c>
      <c r="H28" s="48"/>
      <c r="I28" s="147"/>
      <c r="J28" s="48"/>
      <c r="K28" s="148"/>
      <c r="L28" s="48"/>
      <c r="M28" s="147"/>
      <c r="N28" s="48"/>
      <c r="O28" s="148"/>
      <c r="P28" s="48">
        <f>+'ダイカスト合計(月別集計)'!L40</f>
        <v>76478.034</v>
      </c>
      <c r="Q28" s="147">
        <f t="shared" si="3"/>
        <v>1.0219193847096111</v>
      </c>
      <c r="R28" s="48">
        <f>+'ダイカスト合計(月別集計)'!M40</f>
        <v>62032.311999999998</v>
      </c>
      <c r="S28" s="148">
        <f t="shared" si="4"/>
        <v>1.0885456312446682</v>
      </c>
      <c r="T28" s="48"/>
      <c r="U28" s="147"/>
      <c r="V28" s="48"/>
      <c r="W28" s="148"/>
      <c r="X28" s="48"/>
      <c r="Y28" s="147"/>
      <c r="Z28" s="48"/>
      <c r="AA28" s="148"/>
    </row>
    <row r="29" spans="1:27" ht="14.4" customHeight="1" x14ac:dyDescent="0.2">
      <c r="A29" s="105" t="str">
        <f>'ダイカスト合計(月別集計)'!A41</f>
        <v>８月</v>
      </c>
      <c r="B29" s="35">
        <f>+'ダイカスト合計(月別集計)'!C41</f>
        <v>61565.280999999995</v>
      </c>
      <c r="C29" s="155">
        <f>B29/B13</f>
        <v>1.0457582411624191</v>
      </c>
      <c r="D29" s="35">
        <f>+'ダイカスト合計(月別集計)'!D41</f>
        <v>52830.89499999999</v>
      </c>
      <c r="E29" s="155">
        <f t="shared" si="1"/>
        <v>1.1144495866185622</v>
      </c>
      <c r="F29" s="47">
        <f>+'ダイカスト合計(月別集計)'!E41</f>
        <v>19587.667999999998</v>
      </c>
      <c r="G29" s="154">
        <f t="shared" si="2"/>
        <v>1.0938024664692041</v>
      </c>
      <c r="H29" s="35"/>
      <c r="I29" s="155"/>
      <c r="J29" s="35"/>
      <c r="K29" s="154"/>
      <c r="L29" s="35"/>
      <c r="M29" s="155"/>
      <c r="N29" s="35"/>
      <c r="O29" s="154"/>
      <c r="P29" s="35">
        <f>+'ダイカスト合計(月別集計)'!L41</f>
        <v>55196.694000000003</v>
      </c>
      <c r="Q29" s="155">
        <f t="shared" si="3"/>
        <v>1.0511218798734534</v>
      </c>
      <c r="R29" s="35">
        <f>+'ダイカスト合計(月別集計)'!M41</f>
        <v>45581.267</v>
      </c>
      <c r="S29" s="154">
        <f t="shared" si="4"/>
        <v>1.1309533093272546</v>
      </c>
      <c r="T29" s="35"/>
      <c r="U29" s="155"/>
      <c r="V29" s="35"/>
      <c r="W29" s="154"/>
      <c r="X29" s="35"/>
      <c r="Y29" s="155"/>
      <c r="Z29" s="35"/>
      <c r="AA29" s="154"/>
    </row>
    <row r="30" spans="1:27" ht="14.4" customHeight="1" x14ac:dyDescent="0.2">
      <c r="A30" s="125" t="str">
        <f>'ダイカスト合計(月別集計)'!A42</f>
        <v>９月</v>
      </c>
      <c r="B30" s="48">
        <f>+'ダイカスト合計(月別集計)'!C42</f>
        <v>0</v>
      </c>
      <c r="C30" s="147">
        <f>B30/B14</f>
        <v>0</v>
      </c>
      <c r="D30" s="48">
        <f>+'ダイカスト合計(月別集計)'!D42</f>
        <v>0</v>
      </c>
      <c r="E30" s="147">
        <f t="shared" si="1"/>
        <v>0</v>
      </c>
      <c r="F30" s="146">
        <f>+'ダイカスト合計(月別集計)'!E42</f>
        <v>0</v>
      </c>
      <c r="G30" s="148">
        <f>F30/F14</f>
        <v>0</v>
      </c>
      <c r="H30" s="48"/>
      <c r="I30" s="147"/>
      <c r="J30" s="48"/>
      <c r="K30" s="148"/>
      <c r="L30" s="48"/>
      <c r="M30" s="147"/>
      <c r="N30" s="48"/>
      <c r="O30" s="148"/>
      <c r="P30" s="48">
        <f>+'ダイカスト合計(月別集計)'!L42</f>
        <v>0</v>
      </c>
      <c r="Q30" s="147">
        <f t="shared" si="3"/>
        <v>0</v>
      </c>
      <c r="R30" s="48">
        <f>+'ダイカスト合計(月別集計)'!M42</f>
        <v>0</v>
      </c>
      <c r="S30" s="148">
        <f t="shared" si="4"/>
        <v>0</v>
      </c>
      <c r="T30" s="48"/>
      <c r="U30" s="147"/>
      <c r="V30" s="48"/>
      <c r="W30" s="148"/>
      <c r="X30" s="48"/>
      <c r="Y30" s="147"/>
      <c r="Z30" s="48"/>
      <c r="AA30" s="148"/>
    </row>
    <row r="31" spans="1:27" ht="14.4" customHeight="1" x14ac:dyDescent="0.2">
      <c r="A31" s="105" t="str">
        <f>'ダイカスト合計(月別集計)'!A43</f>
        <v>１０月</v>
      </c>
      <c r="B31" s="35">
        <f>+'ダイカスト合計(月別集計)'!C43</f>
        <v>0</v>
      </c>
      <c r="C31" s="155">
        <f t="shared" si="0"/>
        <v>0</v>
      </c>
      <c r="D31" s="35">
        <f>+'ダイカスト合計(月別集計)'!D43</f>
        <v>0</v>
      </c>
      <c r="E31" s="155">
        <f t="shared" si="1"/>
        <v>0</v>
      </c>
      <c r="F31" s="47">
        <f>+'ダイカスト合計(月別集計)'!E43</f>
        <v>0</v>
      </c>
      <c r="G31" s="154">
        <f t="shared" si="2"/>
        <v>0</v>
      </c>
      <c r="H31" s="35"/>
      <c r="I31" s="155"/>
      <c r="J31" s="35"/>
      <c r="K31" s="154"/>
      <c r="L31" s="35"/>
      <c r="M31" s="155"/>
      <c r="N31" s="35"/>
      <c r="O31" s="154"/>
      <c r="P31" s="35">
        <f>+'ダイカスト合計(月別集計)'!L43</f>
        <v>0</v>
      </c>
      <c r="Q31" s="155">
        <f t="shared" si="3"/>
        <v>0</v>
      </c>
      <c r="R31" s="35">
        <f>+'ダイカスト合計(月別集計)'!M43</f>
        <v>0</v>
      </c>
      <c r="S31" s="154">
        <f t="shared" si="4"/>
        <v>0</v>
      </c>
      <c r="T31" s="35"/>
      <c r="U31" s="155"/>
      <c r="V31" s="35"/>
      <c r="W31" s="154"/>
      <c r="X31" s="35"/>
      <c r="Y31" s="155"/>
      <c r="Z31" s="35"/>
      <c r="AA31" s="154"/>
    </row>
    <row r="32" spans="1:27" ht="14.4" customHeight="1" x14ac:dyDescent="0.2">
      <c r="A32" s="125" t="str">
        <f>'ダイカスト合計(月別集計)'!A44</f>
        <v>１１月</v>
      </c>
      <c r="B32" s="48">
        <f>+'ダイカスト合計(月別集計)'!C44</f>
        <v>0</v>
      </c>
      <c r="C32" s="147">
        <f t="shared" si="0"/>
        <v>0</v>
      </c>
      <c r="D32" s="48">
        <f>+'ダイカスト合計(月別集計)'!D44</f>
        <v>0</v>
      </c>
      <c r="E32" s="147">
        <f t="shared" si="1"/>
        <v>0</v>
      </c>
      <c r="F32" s="146">
        <f>+'ダイカスト合計(月別集計)'!E44</f>
        <v>0</v>
      </c>
      <c r="G32" s="148">
        <f t="shared" si="2"/>
        <v>0</v>
      </c>
      <c r="H32" s="48"/>
      <c r="I32" s="147"/>
      <c r="J32" s="48"/>
      <c r="K32" s="148"/>
      <c r="L32" s="48"/>
      <c r="M32" s="147"/>
      <c r="N32" s="48"/>
      <c r="O32" s="148"/>
      <c r="P32" s="48">
        <f>+'ダイカスト合計(月別集計)'!L44</f>
        <v>0</v>
      </c>
      <c r="Q32" s="147">
        <f t="shared" si="3"/>
        <v>0</v>
      </c>
      <c r="R32" s="48">
        <f>+'ダイカスト合計(月別集計)'!M44</f>
        <v>0</v>
      </c>
      <c r="S32" s="148">
        <f t="shared" si="4"/>
        <v>0</v>
      </c>
      <c r="T32" s="48"/>
      <c r="U32" s="147"/>
      <c r="V32" s="48"/>
      <c r="W32" s="148"/>
      <c r="X32" s="48"/>
      <c r="Y32" s="147"/>
      <c r="Z32" s="48"/>
      <c r="AA32" s="148"/>
    </row>
    <row r="33" spans="1:27" ht="14.4" customHeight="1" x14ac:dyDescent="0.2">
      <c r="A33" s="108" t="str">
        <f>'ダイカスト合計(月別集計)'!A45</f>
        <v>１２月</v>
      </c>
      <c r="B33" s="114">
        <f>+'ダイカスト合計(月別集計)'!C45</f>
        <v>0</v>
      </c>
      <c r="C33" s="157">
        <f t="shared" si="0"/>
        <v>0</v>
      </c>
      <c r="D33" s="114">
        <f>+'ダイカスト合計(月別集計)'!D45</f>
        <v>0</v>
      </c>
      <c r="E33" s="157">
        <f t="shared" si="1"/>
        <v>0</v>
      </c>
      <c r="F33" s="149">
        <f>+'ダイカスト合計(月別集計)'!E45</f>
        <v>0</v>
      </c>
      <c r="G33" s="156">
        <f t="shared" si="2"/>
        <v>0</v>
      </c>
      <c r="H33" s="114"/>
      <c r="I33" s="157"/>
      <c r="J33" s="114"/>
      <c r="K33" s="156"/>
      <c r="L33" s="114"/>
      <c r="M33" s="157"/>
      <c r="N33" s="114"/>
      <c r="O33" s="156"/>
      <c r="P33" s="114">
        <f>+'ダイカスト合計(月別集計)'!L45</f>
        <v>0</v>
      </c>
      <c r="Q33" s="157">
        <f t="shared" si="3"/>
        <v>0</v>
      </c>
      <c r="R33" s="114">
        <f>+'ダイカスト合計(月別集計)'!M45</f>
        <v>0</v>
      </c>
      <c r="S33" s="156">
        <f t="shared" si="4"/>
        <v>0</v>
      </c>
      <c r="T33" s="114"/>
      <c r="U33" s="157"/>
      <c r="V33" s="114"/>
      <c r="W33" s="156"/>
      <c r="X33" s="114"/>
      <c r="Y33" s="157"/>
      <c r="Z33" s="114"/>
      <c r="AA33" s="156"/>
    </row>
    <row r="34" spans="1:27" ht="14.4" customHeight="1" x14ac:dyDescent="0.2">
      <c r="A34" s="140" t="s">
        <v>16</v>
      </c>
      <c r="B34" s="81">
        <f>SUM(B22:B33)</f>
        <v>603107.15699999989</v>
      </c>
      <c r="C34" s="81"/>
      <c r="D34" s="81">
        <f>SUM(D22:D33)</f>
        <v>496265.42099999997</v>
      </c>
      <c r="E34" s="81"/>
      <c r="F34" s="122">
        <f>SUM(F22:F33)</f>
        <v>187470.04700000002</v>
      </c>
      <c r="G34" s="82"/>
      <c r="H34" s="81"/>
      <c r="I34" s="81"/>
      <c r="J34" s="81"/>
      <c r="K34" s="82"/>
      <c r="L34" s="81"/>
      <c r="M34" s="81"/>
      <c r="N34" s="81"/>
      <c r="O34" s="82"/>
      <c r="P34" s="122">
        <f>SUM(P22:P33)</f>
        <v>538748.13199999998</v>
      </c>
      <c r="Q34" s="81"/>
      <c r="R34" s="81">
        <f>SUM(R22:R33)</f>
        <v>423821.92799999996</v>
      </c>
      <c r="S34" s="82"/>
      <c r="T34" s="81"/>
      <c r="U34" s="81"/>
      <c r="V34" s="81"/>
      <c r="W34" s="82"/>
      <c r="X34" s="81"/>
      <c r="Y34" s="81"/>
      <c r="Z34" s="81"/>
      <c r="AA34" s="82"/>
    </row>
    <row r="35" spans="1:27" ht="14.4" customHeight="1" x14ac:dyDescent="0.2">
      <c r="A35" s="100" t="s">
        <v>65</v>
      </c>
      <c r="B35" s="158">
        <f>'ダイカスト合計(月別集計)'!C47</f>
        <v>591252.103</v>
      </c>
      <c r="C35" s="158"/>
      <c r="D35" s="35">
        <f>'ダイカスト合計(月別集計)'!D47</f>
        <v>469117.00200000004</v>
      </c>
      <c r="E35" s="158"/>
      <c r="F35" s="47">
        <f>'ダイカスト合計(月別集計)'!E47</f>
        <v>185422.47400000002</v>
      </c>
      <c r="G35" s="159"/>
      <c r="H35" s="35"/>
      <c r="I35" s="158"/>
      <c r="J35" s="35"/>
      <c r="K35" s="159"/>
      <c r="L35" s="35"/>
      <c r="M35" s="158"/>
      <c r="N35" s="35"/>
      <c r="O35" s="159"/>
      <c r="P35" s="47">
        <f>'ダイカスト合計(月別集計)'!L47</f>
        <v>527641.58200000005</v>
      </c>
      <c r="Q35" s="158"/>
      <c r="R35" s="35">
        <f>'ダイカスト合計(月別集計)'!M47</f>
        <v>401572.95899999997</v>
      </c>
      <c r="S35" s="159"/>
      <c r="T35" s="35"/>
      <c r="U35" s="158"/>
      <c r="V35" s="35"/>
      <c r="W35" s="159"/>
      <c r="X35" s="35"/>
      <c r="Y35" s="158"/>
      <c r="Z35" s="35"/>
      <c r="AA35" s="159"/>
    </row>
    <row r="36" spans="1:27" ht="14.4" customHeight="1" x14ac:dyDescent="0.2">
      <c r="A36" s="140" t="s">
        <v>14</v>
      </c>
      <c r="B36" s="10">
        <f>B34/$B$34</f>
        <v>1</v>
      </c>
      <c r="C36" s="10"/>
      <c r="D36" s="10">
        <f>D34/$D$34</f>
        <v>1</v>
      </c>
      <c r="E36" s="10"/>
      <c r="F36" s="13">
        <f>F34/$B$34</f>
        <v>0.31084036198893933</v>
      </c>
      <c r="G36" s="11"/>
      <c r="H36" s="10"/>
      <c r="I36" s="10"/>
      <c r="J36" s="10"/>
      <c r="K36" s="11"/>
      <c r="L36" s="10"/>
      <c r="M36" s="10"/>
      <c r="N36" s="10"/>
      <c r="O36" s="11"/>
      <c r="P36" s="13">
        <f>P34/$B$34</f>
        <v>0.89328757874448517</v>
      </c>
      <c r="Q36" s="10"/>
      <c r="R36" s="10">
        <f>R34/$D$34</f>
        <v>0.85402268638015777</v>
      </c>
      <c r="S36" s="11"/>
      <c r="T36" s="10"/>
      <c r="U36" s="10"/>
      <c r="V36" s="10"/>
      <c r="W36" s="11"/>
      <c r="X36" s="10"/>
      <c r="Y36" s="10"/>
      <c r="Z36" s="10"/>
      <c r="AA36" s="11"/>
    </row>
    <row r="37" spans="1:27" ht="14.4" customHeight="1" x14ac:dyDescent="0.2">
      <c r="A37" s="127" t="s">
        <v>15</v>
      </c>
      <c r="B37" s="39">
        <f>B34/B35</f>
        <v>1.020050759971673</v>
      </c>
      <c r="C37" s="39"/>
      <c r="D37" s="39">
        <f>D34/D35</f>
        <v>1.0578713175695131</v>
      </c>
      <c r="E37" s="39"/>
      <c r="F37" s="160">
        <f>F34/F35</f>
        <v>1.0110427444733587</v>
      </c>
      <c r="G37" s="40"/>
      <c r="H37" s="39"/>
      <c r="I37" s="39"/>
      <c r="J37" s="39"/>
      <c r="K37" s="40"/>
      <c r="L37" s="39"/>
      <c r="M37" s="39"/>
      <c r="N37" s="39"/>
      <c r="O37" s="40"/>
      <c r="P37" s="160">
        <f>P34/P35</f>
        <v>1.0210494213854433</v>
      </c>
      <c r="Q37" s="39"/>
      <c r="R37" s="39">
        <f>R34/R35</f>
        <v>1.0554045497869293</v>
      </c>
      <c r="S37" s="40"/>
      <c r="T37" s="39"/>
      <c r="U37" s="39"/>
      <c r="V37" s="39"/>
      <c r="W37" s="40"/>
      <c r="X37" s="39"/>
      <c r="Y37" s="39"/>
      <c r="Z37" s="39"/>
      <c r="AA37" s="40"/>
    </row>
    <row r="38" spans="1:27" ht="14.4" customHeight="1" x14ac:dyDescent="0.2">
      <c r="A38" s="250"/>
      <c r="B38" t="s">
        <v>78</v>
      </c>
    </row>
    <row r="39" spans="1:27" x14ac:dyDescent="0.2">
      <c r="A39" s="251"/>
    </row>
    <row r="40" spans="1:27" x14ac:dyDescent="0.2">
      <c r="A40" s="251"/>
    </row>
    <row r="41" spans="1:27" x14ac:dyDescent="0.2">
      <c r="A41" s="251"/>
    </row>
    <row r="42" spans="1:27" x14ac:dyDescent="0.2">
      <c r="A42" s="251"/>
    </row>
    <row r="43" spans="1:27" x14ac:dyDescent="0.2">
      <c r="A43" s="251"/>
    </row>
    <row r="44" spans="1:27" x14ac:dyDescent="0.2">
      <c r="A44" s="251"/>
    </row>
    <row r="45" spans="1:27" x14ac:dyDescent="0.2">
      <c r="A45" s="251"/>
    </row>
    <row r="46" spans="1:27" x14ac:dyDescent="0.2">
      <c r="A46" s="251"/>
    </row>
    <row r="47" spans="1:27" x14ac:dyDescent="0.2">
      <c r="A47" s="251"/>
      <c r="E47" s="340"/>
    </row>
    <row r="48" spans="1:27" x14ac:dyDescent="0.2">
      <c r="A48" s="251"/>
    </row>
    <row r="49" spans="1:1" x14ac:dyDescent="0.2">
      <c r="A49" s="251"/>
    </row>
  </sheetData>
  <phoneticPr fontId="2"/>
  <pageMargins left="0.82677165354330717" right="0.15748031496062992" top="0" bottom="0" header="0.43307086614173229" footer="0.59055118110236227"/>
  <pageSetup paperSize="9" scale="55" fitToHeight="0" orientation="landscape" r:id="rId1"/>
  <headerFooter alignWithMargins="0"/>
  <ignoredErrors>
    <ignoredError sqref="F33 R33 D22:D33 F22:F32 R22:R32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1240-0C4E-4589-8126-196B5A699F72}">
  <sheetPr codeName="Sheet10">
    <pageSetUpPr fitToPage="1"/>
  </sheetPr>
  <dimension ref="A1:AC52"/>
  <sheetViews>
    <sheetView view="pageBreakPreview" zoomScale="60" zoomScaleNormal="90" workbookViewId="0">
      <pane ySplit="5" topLeftCell="A6" activePane="bottomLeft" state="frozen"/>
      <selection activeCell="R11" sqref="R11"/>
      <selection pane="bottomLeft" activeCell="B28" sqref="B28"/>
    </sheetView>
  </sheetViews>
  <sheetFormatPr defaultRowHeight="13.2" x14ac:dyDescent="0.2"/>
  <cols>
    <col min="1" max="1" width="12.44140625" customWidth="1"/>
    <col min="2" max="2" width="11" customWidth="1"/>
    <col min="3" max="3" width="8.44140625" customWidth="1"/>
    <col min="4" max="4" width="11.44140625" customWidth="1"/>
    <col min="5" max="5" width="6.88671875" bestFit="1" customWidth="1"/>
    <col min="6" max="6" width="9.5546875" customWidth="1"/>
    <col min="7" max="7" width="6.88671875" bestFit="1" customWidth="1"/>
    <col min="8" max="8" width="8.6640625" customWidth="1"/>
    <col min="9" max="9" width="7.44140625" customWidth="1"/>
    <col min="10" max="10" width="8.6640625" customWidth="1"/>
    <col min="11" max="11" width="7" customWidth="1"/>
    <col min="12" max="12" width="8.6640625" customWidth="1"/>
    <col min="13" max="13" width="7" customWidth="1"/>
    <col min="14" max="14" width="10.44140625" bestFit="1" customWidth="1"/>
    <col min="15" max="15" width="7" customWidth="1"/>
    <col min="16" max="16" width="10.44140625" bestFit="1" customWidth="1"/>
    <col min="17" max="17" width="6.88671875" bestFit="1" customWidth="1"/>
    <col min="18" max="18" width="11.6640625" customWidth="1"/>
    <col min="19" max="19" width="6.88671875" bestFit="1" customWidth="1"/>
    <col min="21" max="21" width="7" customWidth="1"/>
    <col min="23" max="23" width="8.21875" customWidth="1"/>
    <col min="25" max="25" width="7.21875" customWidth="1"/>
    <col min="27" max="27" width="7" customWidth="1"/>
    <col min="29" max="29" width="9.109375" bestFit="1" customWidth="1"/>
  </cols>
  <sheetData>
    <row r="1" spans="1:27" ht="16.2" x14ac:dyDescent="0.2">
      <c r="A1" s="1" t="s">
        <v>51</v>
      </c>
    </row>
    <row r="2" spans="1:27" x14ac:dyDescent="0.2">
      <c r="U2" t="s">
        <v>81</v>
      </c>
    </row>
    <row r="3" spans="1:27" x14ac:dyDescent="0.2">
      <c r="A3" t="s">
        <v>79</v>
      </c>
      <c r="U3" t="s">
        <v>88</v>
      </c>
    </row>
    <row r="4" spans="1:27" ht="14.4" customHeight="1" x14ac:dyDescent="0.2">
      <c r="A4" s="126"/>
      <c r="B4" s="77" t="s">
        <v>35</v>
      </c>
      <c r="C4" s="77"/>
      <c r="D4" s="77"/>
      <c r="E4" s="77"/>
      <c r="F4" s="126" t="s">
        <v>37</v>
      </c>
      <c r="G4" s="78"/>
      <c r="H4" s="77" t="s">
        <v>114</v>
      </c>
      <c r="I4" s="77"/>
      <c r="J4" s="77"/>
      <c r="K4" s="78"/>
      <c r="L4" s="77" t="s">
        <v>39</v>
      </c>
      <c r="M4" s="77"/>
      <c r="N4" s="77"/>
      <c r="O4" s="78"/>
      <c r="P4" s="77" t="s">
        <v>41</v>
      </c>
      <c r="Q4" s="77"/>
      <c r="R4" s="77"/>
      <c r="S4" s="78"/>
      <c r="T4" s="77" t="s">
        <v>43</v>
      </c>
      <c r="U4" s="77"/>
      <c r="V4" s="77"/>
      <c r="W4" s="78"/>
      <c r="X4" s="77" t="s">
        <v>45</v>
      </c>
      <c r="Y4" s="77"/>
      <c r="Z4" s="77"/>
      <c r="AA4" s="78"/>
    </row>
    <row r="5" spans="1:27" ht="14.4" customHeight="1" x14ac:dyDescent="0.2">
      <c r="A5" s="127"/>
      <c r="B5" s="128" t="s">
        <v>20</v>
      </c>
      <c r="C5" s="8" t="s">
        <v>33</v>
      </c>
      <c r="D5" s="128" t="s">
        <v>17</v>
      </c>
      <c r="E5" s="8" t="s">
        <v>33</v>
      </c>
      <c r="F5" s="127" t="s">
        <v>20</v>
      </c>
      <c r="G5" s="9" t="s">
        <v>33</v>
      </c>
      <c r="H5" s="128" t="s">
        <v>20</v>
      </c>
      <c r="I5" s="8" t="s">
        <v>33</v>
      </c>
      <c r="J5" s="128" t="s">
        <v>17</v>
      </c>
      <c r="K5" s="9" t="s">
        <v>33</v>
      </c>
      <c r="L5" s="128" t="s">
        <v>20</v>
      </c>
      <c r="M5" s="8" t="s">
        <v>33</v>
      </c>
      <c r="N5" s="128" t="s">
        <v>17</v>
      </c>
      <c r="O5" s="9" t="s">
        <v>33</v>
      </c>
      <c r="P5" s="128" t="s">
        <v>20</v>
      </c>
      <c r="Q5" s="8" t="s">
        <v>33</v>
      </c>
      <c r="R5" s="128" t="s">
        <v>22</v>
      </c>
      <c r="S5" s="9" t="s">
        <v>33</v>
      </c>
      <c r="T5" s="128" t="s">
        <v>20</v>
      </c>
      <c r="U5" s="8" t="s">
        <v>33</v>
      </c>
      <c r="V5" s="128" t="s">
        <v>22</v>
      </c>
      <c r="W5" s="9" t="s">
        <v>33</v>
      </c>
      <c r="X5" s="128" t="s">
        <v>20</v>
      </c>
      <c r="Y5" s="8" t="s">
        <v>33</v>
      </c>
      <c r="Z5" s="128" t="s">
        <v>22</v>
      </c>
      <c r="AA5" s="9" t="s">
        <v>33</v>
      </c>
    </row>
    <row r="6" spans="1:27" ht="14.4" customHeight="1" x14ac:dyDescent="0.2">
      <c r="A6" s="125" t="str">
        <f>'アルミ(月別集計)'!A18</f>
        <v>令和7年１月</v>
      </c>
      <c r="B6" s="48">
        <f>+'アルミ(月別集計)'!C18</f>
        <v>72175.823000000004</v>
      </c>
      <c r="C6" s="147">
        <v>1.0650534598075119</v>
      </c>
      <c r="D6" s="48">
        <f>+'アルミ(月別集計)'!D18</f>
        <v>55343.802000000003</v>
      </c>
      <c r="E6" s="147">
        <v>1.0595384745554308</v>
      </c>
      <c r="F6" s="146">
        <f>+'アルミ(月別集計)'!E18</f>
        <v>21939.863000000001</v>
      </c>
      <c r="G6" s="148">
        <v>1.009355655518732</v>
      </c>
      <c r="H6" s="161">
        <f>+'アルミ(月別集計)'!F18</f>
        <v>2064.92</v>
      </c>
      <c r="I6" s="162">
        <v>0.87877080490719062</v>
      </c>
      <c r="J6" s="161">
        <f>+'アルミ(月別集計)'!G18</f>
        <v>2262.9090000000001</v>
      </c>
      <c r="K6" s="163">
        <v>0.90487076779255493</v>
      </c>
      <c r="L6" s="161">
        <f>+'アルミ(月別集計)'!I18</f>
        <v>1242.6690000000001</v>
      </c>
      <c r="M6" s="162">
        <v>0.95536875960556689</v>
      </c>
      <c r="N6" s="161">
        <f>+'アルミ(月別集計)'!J18</f>
        <v>1676.002</v>
      </c>
      <c r="O6" s="163">
        <v>0.96710066441423237</v>
      </c>
      <c r="P6" s="161">
        <f>+'アルミ(月別集計)'!L18</f>
        <v>64824.93</v>
      </c>
      <c r="Q6" s="162">
        <v>1.0880363464787912</v>
      </c>
      <c r="R6" s="161">
        <f>+'アルミ(月別集計)'!M18</f>
        <v>47899.569000000003</v>
      </c>
      <c r="S6" s="163">
        <v>1.0855625357381649</v>
      </c>
      <c r="T6" s="161">
        <f>'アルミ(月別集計)'!O18</f>
        <v>1764.175</v>
      </c>
      <c r="U6" s="162">
        <v>1.084916650274319</v>
      </c>
      <c r="V6" s="161">
        <f>+'アルミ(月別集計)'!P18</f>
        <v>1442.924</v>
      </c>
      <c r="W6" s="163">
        <v>1.1153357037606508</v>
      </c>
      <c r="X6" s="161">
        <f>+'アルミ(月別集計)'!R18</f>
        <v>2279.1289999999999</v>
      </c>
      <c r="Y6" s="162">
        <v>0.80011023974415652</v>
      </c>
      <c r="Z6" s="161">
        <f>+'アルミ(月別集計)'!S18</f>
        <v>2062.3980000000001</v>
      </c>
      <c r="AA6" s="163">
        <v>0.80783129395644893</v>
      </c>
    </row>
    <row r="7" spans="1:27" ht="14.4" customHeight="1" x14ac:dyDescent="0.2">
      <c r="A7" s="105" t="str">
        <f>'アルミ(月別集計)'!A19</f>
        <v>２月</v>
      </c>
      <c r="B7" s="88">
        <f>+'アルミ(月別集計)'!C19</f>
        <v>74291.966</v>
      </c>
      <c r="C7" s="155">
        <v>0.99850693671317514</v>
      </c>
      <c r="D7" s="88">
        <f>+'アルミ(月別集計)'!D19</f>
        <v>55870.457999999999</v>
      </c>
      <c r="E7" s="144">
        <v>1.0237126377845271</v>
      </c>
      <c r="F7" s="91">
        <f>+'アルミ(月別集計)'!E19</f>
        <v>23122.885999999999</v>
      </c>
      <c r="G7" s="145">
        <v>0.94821751871459348</v>
      </c>
      <c r="H7" s="35">
        <f>+'アルミ(月別集計)'!F19</f>
        <v>2112.5390000000002</v>
      </c>
      <c r="I7" s="144">
        <v>0.95198149372216878</v>
      </c>
      <c r="J7" s="35">
        <f>+'アルミ(月別集計)'!G19</f>
        <v>2234.797</v>
      </c>
      <c r="K7" s="145">
        <v>0.93637214962463133</v>
      </c>
      <c r="L7" s="35">
        <f>+'アルミ(月別集計)'!I19</f>
        <v>1239.1659999999999</v>
      </c>
      <c r="M7" s="144">
        <v>1.0151479638323966</v>
      </c>
      <c r="N7" s="35">
        <f>+'アルミ(月別集計)'!J19</f>
        <v>1700.78</v>
      </c>
      <c r="O7" s="145">
        <v>0.94487009787918541</v>
      </c>
      <c r="P7" s="168">
        <f>+'アルミ(月別集計)'!L19</f>
        <v>66708.930999999997</v>
      </c>
      <c r="Q7" s="144">
        <v>1.0095606027662289</v>
      </c>
      <c r="R7" s="35">
        <f>+'アルミ(月別集計)'!M19</f>
        <v>48202.241999999998</v>
      </c>
      <c r="S7" s="145">
        <v>1.0416382478298516</v>
      </c>
      <c r="T7" s="169">
        <f>'アルミ(月別集計)'!O19</f>
        <v>1831.2639999999999</v>
      </c>
      <c r="U7" s="144">
        <v>1.0438490092360033</v>
      </c>
      <c r="V7" s="35">
        <f>+'アルミ(月別集計)'!P19</f>
        <v>1534.1780000000001</v>
      </c>
      <c r="W7" s="145">
        <v>1.1185371967302045</v>
      </c>
      <c r="X7" s="35">
        <f>+'アルミ(月別集計)'!R19</f>
        <v>2400.0659999999998</v>
      </c>
      <c r="Y7" s="144">
        <v>0.77289969480730192</v>
      </c>
      <c r="Z7" s="35">
        <f>+'アルミ(月別集計)'!S19</f>
        <v>2198.4609999999998</v>
      </c>
      <c r="AA7" s="145">
        <v>0.80247540062291201</v>
      </c>
    </row>
    <row r="8" spans="1:27" ht="14.4" customHeight="1" x14ac:dyDescent="0.2">
      <c r="A8" s="125" t="str">
        <f>'アルミ(月別集計)'!A20</f>
        <v>３月</v>
      </c>
      <c r="B8" s="48">
        <f>+'アルミ(月別集計)'!C20</f>
        <v>76083.989000000016</v>
      </c>
      <c r="C8" s="147">
        <v>0.86907287793948118</v>
      </c>
      <c r="D8" s="48">
        <f>+'アルミ(月別集計)'!D20</f>
        <v>57407.423999999992</v>
      </c>
      <c r="E8" s="147">
        <v>0.89309772998095094</v>
      </c>
      <c r="F8" s="146">
        <f>+'アルミ(月別集計)'!E20</f>
        <v>23576.460999999999</v>
      </c>
      <c r="G8" s="148">
        <v>0.84953596800360276</v>
      </c>
      <c r="H8" s="48">
        <f>+'アルミ(月別集計)'!F20</f>
        <v>2195.6579999999999</v>
      </c>
      <c r="I8" s="147">
        <v>0.89774537937993182</v>
      </c>
      <c r="J8" s="48">
        <f>+'アルミ(月別集計)'!G20</f>
        <v>2318.4870000000001</v>
      </c>
      <c r="K8" s="148">
        <v>0.91111170510247719</v>
      </c>
      <c r="L8" s="48">
        <f>+'アルミ(月別集計)'!I20</f>
        <v>1204.123</v>
      </c>
      <c r="M8" s="147">
        <v>0.9829668183914233</v>
      </c>
      <c r="N8" s="48">
        <f>+'アルミ(月別集計)'!J20</f>
        <v>1677.1890000000001</v>
      </c>
      <c r="O8" s="148">
        <v>0.95934311534350403</v>
      </c>
      <c r="P8" s="197">
        <f>+'アルミ(月別集計)'!L20</f>
        <v>68516.073000000004</v>
      </c>
      <c r="Q8" s="147">
        <v>0.8748390921903354</v>
      </c>
      <c r="R8" s="48">
        <f>+'アルミ(月別集計)'!M20</f>
        <v>49669.813999999998</v>
      </c>
      <c r="S8" s="148">
        <v>0.8965794526035612</v>
      </c>
      <c r="T8" s="161">
        <f>'アルミ(月別集計)'!O20</f>
        <v>1788.5730000000001</v>
      </c>
      <c r="U8" s="147">
        <v>0.93815280419638436</v>
      </c>
      <c r="V8" s="48">
        <f>+'アルミ(月別集計)'!P20</f>
        <v>1499.912</v>
      </c>
      <c r="W8" s="148">
        <v>1.0205954647741042</v>
      </c>
      <c r="X8" s="48">
        <f>+'アルミ(月別集計)'!R20</f>
        <v>2379.5619999999999</v>
      </c>
      <c r="Y8" s="147">
        <v>0.6406764246241623</v>
      </c>
      <c r="Z8" s="48">
        <f>+'アルミ(月別集計)'!S20</f>
        <v>2242.0219999999999</v>
      </c>
      <c r="AA8" s="148">
        <v>0.71118596819711566</v>
      </c>
    </row>
    <row r="9" spans="1:27" ht="14.4" customHeight="1" x14ac:dyDescent="0.2">
      <c r="A9" s="105" t="str">
        <f>'アルミ(月別集計)'!A21</f>
        <v>４月</v>
      </c>
      <c r="B9" s="88">
        <f>+'アルミ(月別集計)'!C21</f>
        <v>72338.183999999994</v>
      </c>
      <c r="C9" s="155">
        <v>0.94412080342326188</v>
      </c>
      <c r="D9" s="88">
        <f>+'アルミ(月別集計)'!D21</f>
        <v>55536.627</v>
      </c>
      <c r="E9" s="144">
        <v>0.96805317496373844</v>
      </c>
      <c r="F9" s="91">
        <f>+'アルミ(月別集計)'!E21</f>
        <v>23018.159</v>
      </c>
      <c r="G9" s="145">
        <v>0.94931769813229816</v>
      </c>
      <c r="H9" s="35">
        <f>+'アルミ(月別集計)'!F21</f>
        <v>2088.5309999999999</v>
      </c>
      <c r="I9" s="144">
        <v>0.90411305374303252</v>
      </c>
      <c r="J9" s="35">
        <f>+'アルミ(月別集計)'!G21</f>
        <v>2199.761</v>
      </c>
      <c r="K9" s="145">
        <v>0.95058921768087001</v>
      </c>
      <c r="L9" s="35">
        <f>+'アルミ(月別集計)'!I21</f>
        <v>1137.7550000000001</v>
      </c>
      <c r="M9" s="144">
        <v>0.94808712037534393</v>
      </c>
      <c r="N9" s="35">
        <f>+'アルミ(月別集計)'!J21</f>
        <v>1610.2339999999999</v>
      </c>
      <c r="O9" s="145">
        <v>0.96660504913341228</v>
      </c>
      <c r="P9" s="168">
        <f>+'アルミ(月別集計)'!L21</f>
        <v>65135.951000000001</v>
      </c>
      <c r="Q9" s="144">
        <v>0.95891142347603331</v>
      </c>
      <c r="R9" s="35">
        <f>+'アルミ(月別集計)'!M21</f>
        <v>48061.345999999998</v>
      </c>
      <c r="S9" s="145">
        <v>0.98048655378759486</v>
      </c>
      <c r="T9" s="169">
        <f>'アルミ(月別集計)'!O21</f>
        <v>1711.81</v>
      </c>
      <c r="U9" s="144">
        <v>1.0033487387713289</v>
      </c>
      <c r="V9" s="35">
        <f>+'アルミ(月別集計)'!P21</f>
        <v>1426.9259999999999</v>
      </c>
      <c r="W9" s="145">
        <v>1.0850733309268672</v>
      </c>
      <c r="X9" s="35">
        <f>+'アルミ(月別集計)'!R21</f>
        <v>2264.1370000000002</v>
      </c>
      <c r="Y9" s="144">
        <v>0.624182235420078</v>
      </c>
      <c r="Z9" s="35">
        <f>+'アルミ(月別集計)'!S21</f>
        <v>2238.36</v>
      </c>
      <c r="AA9" s="145">
        <v>0.70813188925797965</v>
      </c>
    </row>
    <row r="10" spans="1:27" ht="14.4" customHeight="1" x14ac:dyDescent="0.2">
      <c r="A10" s="125" t="str">
        <f>'アルミ(月別集計)'!A22</f>
        <v>５月</v>
      </c>
      <c r="B10" s="48">
        <f>+'アルミ(月別集計)'!C22</f>
        <v>69336.284999999989</v>
      </c>
      <c r="C10" s="147">
        <v>1.0551738026489776</v>
      </c>
      <c r="D10" s="48">
        <f>+'アルミ(月別集計)'!D22</f>
        <v>53415.557999999997</v>
      </c>
      <c r="E10" s="147">
        <v>1.0735910905427823</v>
      </c>
      <c r="F10" s="146">
        <f>+'アルミ(月別集計)'!E22</f>
        <v>21649.75</v>
      </c>
      <c r="G10" s="148">
        <v>1.0762300948688786</v>
      </c>
      <c r="H10" s="48">
        <f>+'アルミ(月別集計)'!F22</f>
        <v>2051.6460000000002</v>
      </c>
      <c r="I10" s="147">
        <v>0.97647426648079549</v>
      </c>
      <c r="J10" s="48">
        <f>+'アルミ(月別集計)'!G22</f>
        <v>2164.9349999999999</v>
      </c>
      <c r="K10" s="148">
        <v>1.0253810364942302</v>
      </c>
      <c r="L10" s="48">
        <f>+'アルミ(月別集計)'!I22</f>
        <v>1062.1769999999999</v>
      </c>
      <c r="M10" s="147">
        <v>0.94914223238883122</v>
      </c>
      <c r="N10" s="48">
        <f>+'アルミ(月別集計)'!J22</f>
        <v>1569.818</v>
      </c>
      <c r="O10" s="148">
        <v>1.0725063333335503</v>
      </c>
      <c r="P10" s="197">
        <f>+'アルミ(月別集計)'!L22</f>
        <v>62508.377</v>
      </c>
      <c r="Q10" s="147">
        <v>1.0797235652150354</v>
      </c>
      <c r="R10" s="48">
        <f>+'アルミ(月別集計)'!M22</f>
        <v>46296.625</v>
      </c>
      <c r="S10" s="148">
        <v>1.0933359445483781</v>
      </c>
      <c r="T10" s="161">
        <f>'アルミ(月別集計)'!O22</f>
        <v>1538.4570000000001</v>
      </c>
      <c r="U10" s="147">
        <v>0.91379676223480721</v>
      </c>
      <c r="V10" s="48">
        <f>+'アルミ(月別集計)'!P22</f>
        <v>1298.5509999999999</v>
      </c>
      <c r="W10" s="148">
        <v>0.95731160447018204</v>
      </c>
      <c r="X10" s="48">
        <f>+'アルミ(月別集計)'!R22</f>
        <v>2175.6280000000002</v>
      </c>
      <c r="Y10" s="147">
        <v>0.7221131255593124</v>
      </c>
      <c r="Z10" s="48">
        <f>+'アルミ(月別集計)'!S22</f>
        <v>2085.6289999999999</v>
      </c>
      <c r="AA10" s="148">
        <v>0.81983797836784755</v>
      </c>
    </row>
    <row r="11" spans="1:27" ht="14.4" customHeight="1" x14ac:dyDescent="0.2">
      <c r="A11" s="105" t="str">
        <f>'アルミ(月別集計)'!A23</f>
        <v>６月</v>
      </c>
      <c r="B11" s="88">
        <f>+'アルミ(月別集計)'!C23</f>
        <v>76600.564000000013</v>
      </c>
      <c r="C11" s="155">
        <v>0.89769559094699036</v>
      </c>
      <c r="D11" s="88">
        <f>+'アルミ(月別集計)'!D23</f>
        <v>58427.417000000001</v>
      </c>
      <c r="E11" s="144">
        <v>0.90894712334661809</v>
      </c>
      <c r="F11" s="91">
        <f>+'アルミ(月別集計)'!E23</f>
        <v>24270.911</v>
      </c>
      <c r="G11" s="145">
        <v>0.92118155079532771</v>
      </c>
      <c r="H11" s="35">
        <f>+'アルミ(月別集計)'!F23</f>
        <v>2231.1640000000002</v>
      </c>
      <c r="I11" s="144">
        <v>0.84284739008426512</v>
      </c>
      <c r="J11" s="35">
        <f>+'アルミ(月別集計)'!G23</f>
        <v>2336.9479999999999</v>
      </c>
      <c r="K11" s="145">
        <v>0.89096774905099207</v>
      </c>
      <c r="L11" s="35">
        <f>+'アルミ(月別集計)'!I23</f>
        <v>1142.1379999999999</v>
      </c>
      <c r="M11" s="144">
        <v>0.8905173763863381</v>
      </c>
      <c r="N11" s="35">
        <f>+'アルミ(月別集計)'!J23</f>
        <v>1633.8109999999999</v>
      </c>
      <c r="O11" s="145">
        <v>0.86203579337132896</v>
      </c>
      <c r="P11" s="168">
        <f>+'アルミ(月別集計)'!L23</f>
        <v>69165.804000000004</v>
      </c>
      <c r="Q11" s="144">
        <v>0.91031164917483487</v>
      </c>
      <c r="R11" s="35">
        <f>+'アルミ(月別集計)'!M23</f>
        <v>50839.461000000003</v>
      </c>
      <c r="S11" s="145">
        <v>0.92139493597463884</v>
      </c>
      <c r="T11" s="169">
        <f>'アルミ(月別集計)'!O23</f>
        <v>1706.85</v>
      </c>
      <c r="U11" s="144">
        <v>0.85044120076201046</v>
      </c>
      <c r="V11" s="35">
        <f>+'アルミ(月別集計)'!P23</f>
        <v>1392.6279999999999</v>
      </c>
      <c r="W11" s="145">
        <v>0.86367990538277251</v>
      </c>
      <c r="X11" s="35">
        <f>+'アルミ(月別集計)'!R23</f>
        <v>2354.6080000000002</v>
      </c>
      <c r="Y11" s="144">
        <v>0.68532269014775771</v>
      </c>
      <c r="Z11" s="35">
        <f>+'アルミ(月別集計)'!S23</f>
        <v>2224.569</v>
      </c>
      <c r="AA11" s="145">
        <v>0.74493334260980781</v>
      </c>
    </row>
    <row r="12" spans="1:27" ht="14.4" customHeight="1" x14ac:dyDescent="0.2">
      <c r="A12" s="125" t="str">
        <f>'アルミ(月別集計)'!A24</f>
        <v>７月</v>
      </c>
      <c r="B12" s="48">
        <f>+'アルミ(月別集計)'!C24</f>
        <v>81945.434999999998</v>
      </c>
      <c r="C12" s="147">
        <v>1.0097753992580805</v>
      </c>
      <c r="D12" s="48">
        <f>+'アルミ(月別集計)'!D24</f>
        <v>62800.268000000004</v>
      </c>
      <c r="E12" s="147">
        <v>1.0347093192730117</v>
      </c>
      <c r="F12" s="146">
        <f>+'アルミ(月別集計)'!E24</f>
        <v>26065.185000000001</v>
      </c>
      <c r="G12" s="148">
        <v>1.0444725536362969</v>
      </c>
      <c r="H12" s="48">
        <f>+'アルミ(月別集計)'!F24</f>
        <v>2374.645</v>
      </c>
      <c r="I12" s="147">
        <v>1.0115334963044802</v>
      </c>
      <c r="J12" s="48">
        <f>+'アルミ(月別集計)'!G24</f>
        <v>2532.6669999999999</v>
      </c>
      <c r="K12" s="148">
        <v>1.0517131169874865</v>
      </c>
      <c r="L12" s="48">
        <f>+'アルミ(月別集計)'!I24</f>
        <v>1201.559</v>
      </c>
      <c r="M12" s="147">
        <v>1.0657962217569785</v>
      </c>
      <c r="N12" s="48">
        <f>+'アルミ(月別集計)'!J24</f>
        <v>1778.04</v>
      </c>
      <c r="O12" s="148">
        <v>1.0664001418233391</v>
      </c>
      <c r="P12" s="197">
        <f>+'アルミ(月別集計)'!L24</f>
        <v>74198.157000000007</v>
      </c>
      <c r="Q12" s="147">
        <v>1.020989937300453</v>
      </c>
      <c r="R12" s="48">
        <f>+'アルミ(月別集計)'!M24</f>
        <v>54733.029000000002</v>
      </c>
      <c r="S12" s="148">
        <v>1.0397393455506423</v>
      </c>
      <c r="T12" s="161">
        <f>'アルミ(月別集計)'!O24</f>
        <v>1779.4010000000001</v>
      </c>
      <c r="U12" s="147">
        <v>0.95685431659238862</v>
      </c>
      <c r="V12" s="48">
        <f>+'アルミ(月別集計)'!P24</f>
        <v>1436.848</v>
      </c>
      <c r="W12" s="148">
        <v>1.0719545634297545</v>
      </c>
      <c r="X12" s="48">
        <f>+'アルミ(月別集計)'!R24</f>
        <v>2391.6729999999998</v>
      </c>
      <c r="Y12" s="147">
        <v>0.75396372286463986</v>
      </c>
      <c r="Z12" s="48">
        <f>+'アルミ(月別集計)'!S24</f>
        <v>2319.6840000000002</v>
      </c>
      <c r="AA12" s="148">
        <v>0.87615121869923374</v>
      </c>
    </row>
    <row r="13" spans="1:27" ht="14.4" customHeight="1" x14ac:dyDescent="0.2">
      <c r="A13" s="105" t="str">
        <f>'アルミ(月別集計)'!A25</f>
        <v>８月</v>
      </c>
      <c r="B13" s="88">
        <f>+'アルミ(月別集計)'!C25</f>
        <v>57819.656999999999</v>
      </c>
      <c r="C13" s="155">
        <v>0.84156612540136688</v>
      </c>
      <c r="D13" s="88">
        <f>+'アルミ(月別集計)'!D25</f>
        <v>44684.289000000004</v>
      </c>
      <c r="E13" s="144">
        <v>0.86072449916816651</v>
      </c>
      <c r="F13" s="91">
        <f>+'アルミ(月別集計)'!E25</f>
        <v>17527.748</v>
      </c>
      <c r="G13" s="145">
        <v>0.80872594963459998</v>
      </c>
      <c r="H13" s="35">
        <f>+'アルミ(月別集計)'!F25</f>
        <v>1869.5940000000001</v>
      </c>
      <c r="I13" s="144">
        <v>0.88635060591684656</v>
      </c>
      <c r="J13" s="35">
        <f>+'アルミ(月別集計)'!G25</f>
        <v>1974.489</v>
      </c>
      <c r="K13" s="145">
        <v>0.91910400919834889</v>
      </c>
      <c r="L13" s="35">
        <f>+'アルミ(月別集計)'!I25</f>
        <v>974.255</v>
      </c>
      <c r="M13" s="144">
        <v>0.93651287212582579</v>
      </c>
      <c r="N13" s="35">
        <f>+'アルミ(月別集計)'!J25</f>
        <v>1504.6690000000001</v>
      </c>
      <c r="O13" s="145">
        <v>1.0259224290492026</v>
      </c>
      <c r="P13" s="168">
        <f>+'アルミ(月別集計)'!L25</f>
        <v>52069.161999999997</v>
      </c>
      <c r="Q13" s="144">
        <v>0.84441123599129841</v>
      </c>
      <c r="R13" s="35">
        <f>+'アルミ(月別集計)'!M25</f>
        <v>38494.563999999998</v>
      </c>
      <c r="S13" s="145">
        <v>0.85594666973632383</v>
      </c>
      <c r="T13" s="169">
        <f>'アルミ(月別集計)'!O25</f>
        <v>1182.0630000000001</v>
      </c>
      <c r="U13" s="144">
        <v>0.82870116233393432</v>
      </c>
      <c r="V13" s="35">
        <f>+'アルミ(月別集計)'!P25</f>
        <v>975.30499999999995</v>
      </c>
      <c r="W13" s="145">
        <v>0.85307738960187884</v>
      </c>
      <c r="X13" s="35">
        <f>+'アルミ(月別集計)'!R25</f>
        <v>1724.5830000000001</v>
      </c>
      <c r="Y13" s="144">
        <v>0.70253977916114507</v>
      </c>
      <c r="Z13" s="35">
        <f>+'アルミ(月別集計)'!S25</f>
        <v>1735.2619999999999</v>
      </c>
      <c r="AA13" s="145">
        <v>0.79476608257166381</v>
      </c>
    </row>
    <row r="14" spans="1:27" ht="14.4" customHeight="1" x14ac:dyDescent="0.2">
      <c r="A14" s="125" t="str">
        <f>'アルミ(月別集計)'!A26</f>
        <v>９月</v>
      </c>
      <c r="B14" s="48">
        <f>+'アルミ(月別集計)'!C26</f>
        <v>78388.760000000009</v>
      </c>
      <c r="C14" s="147">
        <v>0.88539550823971735</v>
      </c>
      <c r="D14" s="48">
        <f>+'アルミ(月別集計)'!D26</f>
        <v>59523.637000000002</v>
      </c>
      <c r="E14" s="147">
        <v>0.90703457722022041</v>
      </c>
      <c r="F14" s="146">
        <f>+'アルミ(月別集計)'!E26</f>
        <v>25219.234</v>
      </c>
      <c r="G14" s="148">
        <v>0.89208553918950406</v>
      </c>
      <c r="H14" s="48">
        <f>+'アルミ(月別集計)'!F26</f>
        <v>2296.7730000000001</v>
      </c>
      <c r="I14" s="147">
        <v>0.97413438119331042</v>
      </c>
      <c r="J14" s="48">
        <f>+'アルミ(月別集計)'!G26</f>
        <v>2453.87</v>
      </c>
      <c r="K14" s="148">
        <v>0.97159128178131782</v>
      </c>
      <c r="L14" s="48">
        <f>+'アルミ(月別集計)'!I26</f>
        <v>1263.8610000000001</v>
      </c>
      <c r="M14" s="147">
        <v>0.93913735537335441</v>
      </c>
      <c r="N14" s="48">
        <f>+'アルミ(月別集計)'!J26</f>
        <v>1804.9829999999999</v>
      </c>
      <c r="O14" s="148">
        <v>0.94645394098103652</v>
      </c>
      <c r="P14" s="197">
        <f>+'アルミ(月別集計)'!L26</f>
        <v>70988.619000000006</v>
      </c>
      <c r="Q14" s="147">
        <v>0.88713872540138861</v>
      </c>
      <c r="R14" s="48">
        <f>+'アルミ(月別集計)'!M26</f>
        <v>51744.000999999997</v>
      </c>
      <c r="S14" s="148">
        <v>0.90749766549654376</v>
      </c>
      <c r="T14" s="161">
        <f>'アルミ(月別集計)'!O26</f>
        <v>1668.6690000000001</v>
      </c>
      <c r="U14" s="147">
        <v>0.91586413528605548</v>
      </c>
      <c r="V14" s="48">
        <f>+'アルミ(月別集計)'!P26</f>
        <v>1389.2429999999999</v>
      </c>
      <c r="W14" s="148">
        <v>0.92919992991447375</v>
      </c>
      <c r="X14" s="48">
        <f>+'アルミ(月別集計)'!R26</f>
        <v>2170.8380000000002</v>
      </c>
      <c r="Y14" s="147">
        <v>0.7292188722987003</v>
      </c>
      <c r="Z14" s="48">
        <f>+'アルミ(月別集計)'!S26</f>
        <v>2131.54</v>
      </c>
      <c r="AA14" s="148">
        <v>0.79431684523256296</v>
      </c>
    </row>
    <row r="15" spans="1:27" ht="14.4" customHeight="1" x14ac:dyDescent="0.2">
      <c r="A15" s="105" t="str">
        <f>'アルミ(月別集計)'!A27</f>
        <v>１０月</v>
      </c>
      <c r="B15" s="88">
        <f>+'アルミ(月別集計)'!C27</f>
        <v>82873.582000000009</v>
      </c>
      <c r="C15" s="155">
        <v>0.95484002716530914</v>
      </c>
      <c r="D15" s="88">
        <f>+'アルミ(月別集計)'!D27</f>
        <v>62612.777999999998</v>
      </c>
      <c r="E15" s="144">
        <v>0.98470737985105083</v>
      </c>
      <c r="F15" s="91">
        <f>+'アルミ(月別集計)'!E27</f>
        <v>26222.87</v>
      </c>
      <c r="G15" s="145">
        <v>0.98892775034962543</v>
      </c>
      <c r="H15" s="35">
        <f>+'アルミ(月別集計)'!F27</f>
        <v>2438.0050000000001</v>
      </c>
      <c r="I15" s="144">
        <v>0.96023933938625883</v>
      </c>
      <c r="J15" s="35">
        <f>+'アルミ(月別集計)'!G27</f>
        <v>2539.127</v>
      </c>
      <c r="K15" s="145">
        <v>0.98445758798245242</v>
      </c>
      <c r="L15" s="35">
        <f>+'アルミ(月別集計)'!I27</f>
        <v>1338.3150000000001</v>
      </c>
      <c r="M15" s="144">
        <v>0.97603420076896064</v>
      </c>
      <c r="N15" s="35">
        <f>+'アルミ(月別集計)'!J27</f>
        <v>1910.463</v>
      </c>
      <c r="O15" s="145">
        <v>1.0095948987005983</v>
      </c>
      <c r="P15" s="168">
        <f>+'アルミ(月別集計)'!L27</f>
        <v>74808.883000000002</v>
      </c>
      <c r="Q15" s="144">
        <v>0.96186534513966793</v>
      </c>
      <c r="R15" s="35">
        <f>+'アルミ(月別集計)'!M27</f>
        <v>54286.735999999997</v>
      </c>
      <c r="S15" s="145">
        <v>0.98991226792582532</v>
      </c>
      <c r="T15" s="169">
        <f>'アルミ(月別集計)'!O27</f>
        <v>1969.7090000000001</v>
      </c>
      <c r="U15" s="144">
        <v>0.98242770548191027</v>
      </c>
      <c r="V15" s="35">
        <f>+'アルミ(月別集計)'!P27</f>
        <v>1621.1679999999999</v>
      </c>
      <c r="W15" s="145">
        <v>0.99418694829197851</v>
      </c>
      <c r="X15" s="35">
        <f>+'アルミ(月別集計)'!R27</f>
        <v>2318.67</v>
      </c>
      <c r="Y15" s="144">
        <v>0.74438942889215698</v>
      </c>
      <c r="Z15" s="35">
        <f>+'アルミ(月別集計)'!S27</f>
        <v>2255.2840000000001</v>
      </c>
      <c r="AA15" s="145">
        <v>0.84792719396727301</v>
      </c>
    </row>
    <row r="16" spans="1:27" ht="14.4" customHeight="1" x14ac:dyDescent="0.2">
      <c r="A16" s="125" t="str">
        <f>'アルミ(月別集計)'!A28</f>
        <v>１１月</v>
      </c>
      <c r="B16" s="48">
        <f>+'アルミ(月別集計)'!C28</f>
        <v>72750.628999999986</v>
      </c>
      <c r="C16" s="147">
        <v>0.8970442601238483</v>
      </c>
      <c r="D16" s="48">
        <f>+'アルミ(月別集計)'!D28</f>
        <v>55115.607000000004</v>
      </c>
      <c r="E16" s="147">
        <v>0.94343686518442882</v>
      </c>
      <c r="F16" s="146">
        <f>+'アルミ(月別集計)'!E28</f>
        <v>21931.85</v>
      </c>
      <c r="G16" s="148">
        <v>0.87761485144241635</v>
      </c>
      <c r="H16" s="48">
        <f>+'アルミ(月別集計)'!F28</f>
        <v>2196.9270000000001</v>
      </c>
      <c r="I16" s="147">
        <v>0.95498826355288202</v>
      </c>
      <c r="J16" s="48">
        <f>+'アルミ(月別集計)'!G28</f>
        <v>2385.9450000000002</v>
      </c>
      <c r="K16" s="148">
        <v>1.0170059794774395</v>
      </c>
      <c r="L16" s="48">
        <f>+'アルミ(月別集計)'!I28</f>
        <v>1188.2439999999999</v>
      </c>
      <c r="M16" s="147">
        <v>0.89090671452483106</v>
      </c>
      <c r="N16" s="48">
        <f>+'アルミ(月別集計)'!J28</f>
        <v>1786.9079999999999</v>
      </c>
      <c r="O16" s="148">
        <v>0.94336979624394057</v>
      </c>
      <c r="P16" s="197">
        <f>+'アルミ(月別集計)'!L28</f>
        <v>65204.970999999998</v>
      </c>
      <c r="Q16" s="147">
        <v>0.90231444778400449</v>
      </c>
      <c r="R16" s="48">
        <f>+'アルミ(月別集計)'!M28</f>
        <v>47123.178999999996</v>
      </c>
      <c r="S16" s="148">
        <v>0.94427651044296645</v>
      </c>
      <c r="T16" s="161">
        <f>'アルミ(月別集計)'!O28</f>
        <v>1782.8969999999999</v>
      </c>
      <c r="U16" s="147">
        <v>0.83846217112180521</v>
      </c>
      <c r="V16" s="48">
        <f>+'アルミ(月別集計)'!P28</f>
        <v>1518.703</v>
      </c>
      <c r="W16" s="148">
        <v>0.89654884971798166</v>
      </c>
      <c r="X16" s="48">
        <f>+'アルミ(月別集計)'!R28</f>
        <v>2377.59</v>
      </c>
      <c r="Y16" s="147">
        <v>0.75783880641092183</v>
      </c>
      <c r="Z16" s="48">
        <f>+'アルミ(月別集計)'!S28</f>
        <v>2300.8719999999998</v>
      </c>
      <c r="AA16" s="148">
        <v>0.88551667419370439</v>
      </c>
    </row>
    <row r="17" spans="1:29" ht="14.4" customHeight="1" x14ac:dyDescent="0.2">
      <c r="A17" s="118" t="str">
        <f>'アルミ(月別集計)'!A29</f>
        <v>１２月</v>
      </c>
      <c r="B17" s="76">
        <f>+'アルミ(月別集計)'!C29</f>
        <v>70189.434999999998</v>
      </c>
      <c r="C17" s="157">
        <v>0.93138952237328509</v>
      </c>
      <c r="D17" s="76">
        <f>+'アルミ(月別集計)'!D29</f>
        <v>53810.093000000001</v>
      </c>
      <c r="E17" s="39">
        <v>0.97155035731037942</v>
      </c>
      <c r="F17" s="170">
        <f>+'アルミ(月別集計)'!E29</f>
        <v>21552.776999999998</v>
      </c>
      <c r="G17" s="40">
        <v>0.91542208700511829</v>
      </c>
      <c r="H17" s="114">
        <f>+'アルミ(月別集計)'!F29</f>
        <v>2124.7199999999998</v>
      </c>
      <c r="I17" s="39">
        <v>0.99297937030429417</v>
      </c>
      <c r="J17" s="114">
        <f>+'アルミ(月別集計)'!G29</f>
        <v>2218.5410000000002</v>
      </c>
      <c r="K17" s="40">
        <v>0.99616770491869933</v>
      </c>
      <c r="L17" s="114">
        <f>+'アルミ(月別集計)'!I29</f>
        <v>1136.48</v>
      </c>
      <c r="M17" s="39">
        <v>0.95133701475867083</v>
      </c>
      <c r="N17" s="114">
        <f>+'アルミ(月別集計)'!J29</f>
        <v>1665.068</v>
      </c>
      <c r="O17" s="40">
        <v>0.9417053073271261</v>
      </c>
      <c r="P17" s="171">
        <f>+'アルミ(月別集計)'!L29</f>
        <v>63161.49</v>
      </c>
      <c r="Q17" s="39">
        <v>0.93069591333731039</v>
      </c>
      <c r="R17" s="114">
        <f>+'アルミ(月別集計)'!M29</f>
        <v>46394.262000000002</v>
      </c>
      <c r="S17" s="40">
        <v>0.97264083440939919</v>
      </c>
      <c r="T17" s="172">
        <f>'アルミ(月別集計)'!O29</f>
        <v>1645.348</v>
      </c>
      <c r="U17" s="39">
        <v>0.88142879945460861</v>
      </c>
      <c r="V17" s="114">
        <f>+'アルミ(月別集計)'!P29</f>
        <v>1410.057</v>
      </c>
      <c r="W17" s="40">
        <v>0.89444511715838171</v>
      </c>
      <c r="X17" s="114">
        <f>+'アルミ(月別集計)'!R29</f>
        <v>2121.3969999999999</v>
      </c>
      <c r="Y17" s="39">
        <v>0.92036811554327236</v>
      </c>
      <c r="Z17" s="114">
        <f>+'アルミ(月別集計)'!S29</f>
        <v>2122.165</v>
      </c>
      <c r="AA17" s="40">
        <v>0.99738584986430845</v>
      </c>
    </row>
    <row r="18" spans="1:29" ht="14.4" customHeight="1" x14ac:dyDescent="0.2">
      <c r="A18" s="140" t="s">
        <v>16</v>
      </c>
      <c r="B18" s="151">
        <f>+'アルミ(月別集計)'!C30</f>
        <v>884794.30899999989</v>
      </c>
      <c r="C18" s="164"/>
      <c r="D18" s="151">
        <f>+'アルミ(月別集計)'!D30</f>
        <v>674547.95799999998</v>
      </c>
      <c r="E18" s="164"/>
      <c r="F18" s="165">
        <f>+'アルミ(月別集計)'!E30</f>
        <v>276097.69399999996</v>
      </c>
      <c r="G18" s="166"/>
      <c r="H18" s="151">
        <f>+'アルミ(月別集計)'!F30</f>
        <v>26045.122000000007</v>
      </c>
      <c r="I18" s="164"/>
      <c r="J18" s="151">
        <f>+'アルミ(月別集計)'!G30</f>
        <v>27622.475999999999</v>
      </c>
      <c r="K18" s="166"/>
      <c r="L18" s="151">
        <f>+'アルミ(月別集計)'!I30</f>
        <v>14130.742</v>
      </c>
      <c r="M18" s="164"/>
      <c r="N18" s="151">
        <f>+'アルミ(月別集計)'!J30</f>
        <v>20317.965</v>
      </c>
      <c r="O18" s="166"/>
      <c r="P18" s="173">
        <f>+'アルミ(月別集計)'!L30</f>
        <v>797291.348</v>
      </c>
      <c r="Q18" s="164"/>
      <c r="R18" s="151">
        <f>+'アルミ(月別集計)'!M30</f>
        <v>583744.82799999986</v>
      </c>
      <c r="S18" s="166"/>
      <c r="T18" s="151">
        <f>'アルミ(月別集計)'!O30</f>
        <v>20369.216</v>
      </c>
      <c r="U18" s="164"/>
      <c r="V18" s="151">
        <f>+'アルミ(月別集計)'!P30</f>
        <v>16946.442999999999</v>
      </c>
      <c r="W18" s="166"/>
      <c r="X18" s="151">
        <f>+'アルミ(月別集計)'!R30</f>
        <v>26957.881000000001</v>
      </c>
      <c r="Y18" s="164"/>
      <c r="Z18" s="151">
        <f>+'アルミ(月別集計)'!S30</f>
        <v>25916.245999999999</v>
      </c>
      <c r="AA18" s="174"/>
      <c r="AC18" s="35"/>
    </row>
    <row r="19" spans="1:29" ht="14.4" customHeight="1" x14ac:dyDescent="0.2">
      <c r="A19" s="100" t="s">
        <v>65</v>
      </c>
      <c r="B19" s="88">
        <f>+'アルミ(月別集計)'!C31</f>
        <v>890005.58000000007</v>
      </c>
      <c r="C19" s="155"/>
      <c r="D19" s="88">
        <f>+'アルミ(月別集計)'!D31</f>
        <v>653212.40800000005</v>
      </c>
      <c r="E19" s="144"/>
      <c r="F19" s="91">
        <f>+'アルミ(月別集計)'!E31</f>
        <v>278422.27900000004</v>
      </c>
      <c r="G19" s="145"/>
      <c r="H19" s="35">
        <f>+'アルミ(月別集計)'!F31</f>
        <v>26338.595999999998</v>
      </c>
      <c r="I19" s="144"/>
      <c r="J19" s="35">
        <f>+'アルミ(月別集計)'!G31</f>
        <v>26734.922000000002</v>
      </c>
      <c r="K19" s="145"/>
      <c r="L19" s="35">
        <f>+'アルミ(月別集計)'!I31</f>
        <v>15121.263000000001</v>
      </c>
      <c r="M19" s="144"/>
      <c r="N19" s="35">
        <f>+'アルミ(月別集計)'!J31</f>
        <v>20079.781999999999</v>
      </c>
      <c r="O19" s="145"/>
      <c r="P19" s="168">
        <f>+'アルミ(月別集計)'!L31</f>
        <v>801812.14000000013</v>
      </c>
      <c r="Q19" s="144"/>
      <c r="R19" s="35">
        <f>+'アルミ(月別集計)'!M31</f>
        <v>565944.37400000007</v>
      </c>
      <c r="S19" s="145"/>
      <c r="T19" s="88">
        <f>'アルミ(月別集計)'!O31</f>
        <v>20257.589</v>
      </c>
      <c r="U19" s="144"/>
      <c r="V19" s="35">
        <f>+'アルミ(月別集計)'!P31</f>
        <v>16330.520999999999</v>
      </c>
      <c r="W19" s="145"/>
      <c r="X19" s="35">
        <f>+'アルミ(月別集計)'!R31</f>
        <v>26475.991999999998</v>
      </c>
      <c r="Y19" s="144"/>
      <c r="Z19" s="35">
        <f>+'アルミ(月別集計)'!S31</f>
        <v>24122.808999999997</v>
      </c>
      <c r="AA19" s="159"/>
      <c r="AC19" s="35"/>
    </row>
    <row r="20" spans="1:29" ht="14.4" customHeight="1" x14ac:dyDescent="0.2">
      <c r="A20" s="140" t="s">
        <v>48</v>
      </c>
      <c r="B20" s="10">
        <v>1</v>
      </c>
      <c r="C20" s="10"/>
      <c r="D20" s="10">
        <v>1</v>
      </c>
      <c r="E20" s="10"/>
      <c r="F20" s="235">
        <f>F18/$B$18</f>
        <v>0.31204732127181889</v>
      </c>
      <c r="G20" s="236"/>
      <c r="H20" s="237">
        <f>H18/$B$18</f>
        <v>2.9436357959214687E-2</v>
      </c>
      <c r="I20" s="237"/>
      <c r="J20" s="237">
        <f>J18/$D$18</f>
        <v>4.0949610287012383E-2</v>
      </c>
      <c r="K20" s="236"/>
      <c r="L20" s="237">
        <f>L18/$B$18</f>
        <v>1.5970651999299874E-2</v>
      </c>
      <c r="M20" s="237"/>
      <c r="N20" s="237">
        <f>N18/$D$18</f>
        <v>3.0120860583792621E-2</v>
      </c>
      <c r="O20" s="236"/>
      <c r="P20" s="235">
        <f>P18/$B$18</f>
        <v>0.90110361231991165</v>
      </c>
      <c r="Q20" s="237"/>
      <c r="R20" s="237">
        <f>R18/$D$18</f>
        <v>0.86538669501094223</v>
      </c>
      <c r="S20" s="236"/>
      <c r="T20" s="237">
        <f>T18/$B$18</f>
        <v>2.3021413895644761E-2</v>
      </c>
      <c r="U20" s="237"/>
      <c r="V20" s="237">
        <f>V18/$D$18</f>
        <v>2.5122665926149017E-2</v>
      </c>
      <c r="W20" s="236"/>
      <c r="X20" s="237">
        <f>X18/$B$18</f>
        <v>3.046796382592918E-2</v>
      </c>
      <c r="Y20" s="237"/>
      <c r="Z20" s="237">
        <f>Z18/$D$18</f>
        <v>3.8420168192103546E-2</v>
      </c>
      <c r="AA20" s="11"/>
    </row>
    <row r="21" spans="1:29" ht="14.4" customHeight="1" x14ac:dyDescent="0.2">
      <c r="A21" s="127" t="s">
        <v>15</v>
      </c>
      <c r="B21" s="39">
        <f>B18/B19</f>
        <v>0.99414467603675005</v>
      </c>
      <c r="C21" s="39"/>
      <c r="D21" s="39">
        <f>D18/D19</f>
        <v>1.0326624995770135</v>
      </c>
      <c r="E21" s="39"/>
      <c r="F21" s="160">
        <f>F18/F19</f>
        <v>0.99165086569814309</v>
      </c>
      <c r="G21" s="40"/>
      <c r="H21" s="39">
        <f>H18/H19</f>
        <v>0.9888576445001096</v>
      </c>
      <c r="I21" s="39"/>
      <c r="J21" s="39">
        <f>J18/J19</f>
        <v>1.0331983014575468</v>
      </c>
      <c r="K21" s="40"/>
      <c r="L21" s="39">
        <f>L18/L19</f>
        <v>0.93449482361360947</v>
      </c>
      <c r="M21" s="39"/>
      <c r="N21" s="39">
        <f>N18/N19</f>
        <v>1.0118618319661041</v>
      </c>
      <c r="O21" s="40"/>
      <c r="P21" s="160">
        <f>P18/P19</f>
        <v>0.99436178155147392</v>
      </c>
      <c r="Q21" s="39"/>
      <c r="R21" s="39">
        <f>R18/R19</f>
        <v>1.0314526565114326</v>
      </c>
      <c r="S21" s="40"/>
      <c r="T21" s="39">
        <v>1.06974041069353</v>
      </c>
      <c r="U21" s="39"/>
      <c r="V21" s="39">
        <f>V18/V19</f>
        <v>1.0377160042842479</v>
      </c>
      <c r="W21" s="40"/>
      <c r="X21" s="39">
        <f>X18/X19</f>
        <v>1.0182009799670586</v>
      </c>
      <c r="Y21" s="39"/>
      <c r="Z21" s="39">
        <f>Z18/Z19</f>
        <v>1.0743461095264653</v>
      </c>
      <c r="AA21" s="40"/>
      <c r="AB21" s="238"/>
      <c r="AC21" s="144"/>
    </row>
    <row r="22" spans="1:29" ht="14.4" customHeight="1" x14ac:dyDescent="0.2">
      <c r="A22" s="125" t="str">
        <f>'アルミ(月別集計)'!A34</f>
        <v>令和8年１月</v>
      </c>
      <c r="B22" s="48">
        <f>'アルミ(月別集計)'!C34</f>
        <v>70523.523000000001</v>
      </c>
      <c r="C22" s="147">
        <f t="shared" ref="C22:C33" si="0">B22/B6</f>
        <v>0.97710729256249695</v>
      </c>
      <c r="D22" s="48">
        <f>'アルミ(月別集計)'!D34</f>
        <v>54172.101999999999</v>
      </c>
      <c r="E22" s="147">
        <f t="shared" ref="E22:E33" si="1">D22/D6</f>
        <v>0.97882870425129076</v>
      </c>
      <c r="F22" s="175">
        <f>'アルミ(月別集計)'!E34</f>
        <v>21564.13</v>
      </c>
      <c r="G22" s="148">
        <f t="shared" ref="G22:G33" si="2">F22/F6</f>
        <v>0.98287441448472124</v>
      </c>
      <c r="H22" s="61">
        <f>'アルミ(月別集計)'!F34</f>
        <v>2023.5350000000001</v>
      </c>
      <c r="I22" s="60">
        <f t="shared" ref="I22:I33" si="3">H22/H6</f>
        <v>0.97995806132925245</v>
      </c>
      <c r="J22" s="62">
        <f>'アルミ(月別集計)'!G34</f>
        <v>2101.652</v>
      </c>
      <c r="K22" s="143">
        <f t="shared" ref="K22:K33" si="4">J22/J6</f>
        <v>0.92873906993166755</v>
      </c>
      <c r="L22" s="176">
        <f>'アルミ(月別集計)'!I34</f>
        <v>1085.8710000000001</v>
      </c>
      <c r="M22" s="143">
        <f t="shared" ref="M22:M33" si="5">L22/L6</f>
        <v>0.87382158885431283</v>
      </c>
      <c r="N22" s="177">
        <f>'アルミ(月別集計)'!J34</f>
        <v>1634.2550000000001</v>
      </c>
      <c r="O22" s="142">
        <f t="shared" ref="O22:O33" si="6">N22/N6</f>
        <v>0.97509131850677988</v>
      </c>
      <c r="P22" s="48">
        <f>'アルミ(月別集計)'!L34</f>
        <v>63477.838000000003</v>
      </c>
      <c r="Q22" s="147">
        <f t="shared" ref="Q22:Q33" si="7">P22/P6</f>
        <v>0.9792195379154286</v>
      </c>
      <c r="R22" s="48">
        <f>'アルミ(月別集計)'!M34</f>
        <v>46915.252999999997</v>
      </c>
      <c r="S22" s="148">
        <f t="shared" ref="S22:S33" si="8">R22/R6</f>
        <v>0.97945042052466058</v>
      </c>
      <c r="T22" s="177">
        <f>'アルミ(月別集計)'!O34</f>
        <v>1670.6310000000001</v>
      </c>
      <c r="U22" s="143">
        <f t="shared" ref="U22:U33" si="9">T22/T6</f>
        <v>0.94697578188104925</v>
      </c>
      <c r="V22" s="177">
        <f>'アルミ(月別集計)'!P34</f>
        <v>1372.498</v>
      </c>
      <c r="W22" s="143">
        <f t="shared" ref="W22:W33" si="10">V22/V6</f>
        <v>0.95119216258098149</v>
      </c>
      <c r="X22" s="176">
        <f>'アルミ(月別集計)'!R34</f>
        <v>2265.6480000000001</v>
      </c>
      <c r="Y22" s="143">
        <f t="shared" ref="Y22:Y33" si="11">X22/X6</f>
        <v>0.99408502107603403</v>
      </c>
      <c r="Z22" s="177">
        <f>'アルミ(月別集計)'!S34</f>
        <v>2148.444</v>
      </c>
      <c r="AA22" s="142">
        <f t="shared" ref="AA22:AA33" si="12">Z22/Z6</f>
        <v>1.0417213360369821</v>
      </c>
    </row>
    <row r="23" spans="1:29" ht="14.4" customHeight="1" x14ac:dyDescent="0.2">
      <c r="A23" s="105" t="str">
        <f>'アルミ(月別集計)'!A35</f>
        <v>２月</v>
      </c>
      <c r="B23" s="35">
        <f>'アルミ(月別集計)'!C35</f>
        <v>74785.502999999997</v>
      </c>
      <c r="C23" s="155">
        <f t="shared" si="0"/>
        <v>1.006643208230618</v>
      </c>
      <c r="D23" s="35">
        <f>'アルミ(月別集計)'!D35</f>
        <v>57822.55</v>
      </c>
      <c r="E23" s="155">
        <f t="shared" si="1"/>
        <v>1.0349396097665784</v>
      </c>
      <c r="F23" s="47">
        <f>'アルミ(月別集計)'!E35</f>
        <v>22755.964</v>
      </c>
      <c r="G23" s="154">
        <f t="shared" si="2"/>
        <v>0.98413165207837816</v>
      </c>
      <c r="H23" s="178">
        <f>'アルミ(月別集計)'!F35</f>
        <v>2166.8679999999999</v>
      </c>
      <c r="I23" s="155">
        <f t="shared" si="3"/>
        <v>1.0257173950398075</v>
      </c>
      <c r="J23" s="35">
        <f>'アルミ(月別集計)'!G35</f>
        <v>2216.7359999999999</v>
      </c>
      <c r="K23" s="154">
        <f t="shared" si="4"/>
        <v>0.99191828161573503</v>
      </c>
      <c r="L23" s="35">
        <f>'アルミ(月別集計)'!I35</f>
        <v>1177.163</v>
      </c>
      <c r="M23" s="155">
        <f t="shared" si="5"/>
        <v>0.94996392735113788</v>
      </c>
      <c r="N23" s="35">
        <f>'アルミ(月別集計)'!J35</f>
        <v>1742.077</v>
      </c>
      <c r="O23" s="154">
        <f t="shared" si="6"/>
        <v>1.0242812121497196</v>
      </c>
      <c r="P23" s="35">
        <f>'アルミ(月別集計)'!L35</f>
        <v>67508.491999999998</v>
      </c>
      <c r="Q23" s="155">
        <f t="shared" si="7"/>
        <v>1.0119858164118984</v>
      </c>
      <c r="R23" s="35">
        <f>'アルミ(月別集計)'!M35</f>
        <v>50030.712</v>
      </c>
      <c r="S23" s="154">
        <f t="shared" si="8"/>
        <v>1.0379332977914182</v>
      </c>
      <c r="T23" s="35">
        <f>'アルミ(月別集計)'!O35</f>
        <v>1617.51</v>
      </c>
      <c r="U23" s="155">
        <f t="shared" si="9"/>
        <v>0.88327515857899253</v>
      </c>
      <c r="V23" s="35">
        <f>'アルミ(月別集計)'!P35</f>
        <v>1396.671</v>
      </c>
      <c r="W23" s="154">
        <f t="shared" si="10"/>
        <v>0.9103708956848553</v>
      </c>
      <c r="X23" s="35">
        <f>'アルミ(月別集計)'!R35</f>
        <v>2315.4699999999998</v>
      </c>
      <c r="Y23" s="155">
        <f t="shared" si="11"/>
        <v>0.96475263596917749</v>
      </c>
      <c r="Z23" s="35">
        <f>'アルミ(月別集計)'!S35</f>
        <v>2436.3539999999998</v>
      </c>
      <c r="AA23" s="154">
        <f t="shared" si="12"/>
        <v>1.1082088788475211</v>
      </c>
    </row>
    <row r="24" spans="1:29" ht="14.4" customHeight="1" x14ac:dyDescent="0.2">
      <c r="A24" s="125" t="str">
        <f>'アルミ(月別集計)'!A36</f>
        <v>３月</v>
      </c>
      <c r="B24" s="48">
        <f>'アルミ(月別集計)'!C36</f>
        <v>81255.635999999999</v>
      </c>
      <c r="C24" s="147">
        <f t="shared" si="0"/>
        <v>1.0679728687726926</v>
      </c>
      <c r="D24" s="48">
        <f>'アルミ(月別集計)'!D36</f>
        <v>62438.27199999999</v>
      </c>
      <c r="E24" s="147">
        <f t="shared" si="1"/>
        <v>1.0876341011225308</v>
      </c>
      <c r="F24" s="146">
        <f>'アルミ(月別集計)'!E36</f>
        <v>25181.59</v>
      </c>
      <c r="G24" s="148">
        <f t="shared" si="2"/>
        <v>1.068081846550252</v>
      </c>
      <c r="H24" s="48">
        <f>'アルミ(月別集計)'!F36</f>
        <v>2249.1370000000002</v>
      </c>
      <c r="I24" s="147">
        <f t="shared" si="3"/>
        <v>1.0243567076475482</v>
      </c>
      <c r="J24" s="48">
        <f>'アルミ(月別集計)'!G36</f>
        <v>2318.674</v>
      </c>
      <c r="K24" s="148">
        <f t="shared" si="4"/>
        <v>1.0000806560485351</v>
      </c>
      <c r="L24" s="48">
        <f>'アルミ(月別集計)'!I36</f>
        <v>1234.056</v>
      </c>
      <c r="M24" s="147">
        <f t="shared" si="5"/>
        <v>1.0248587561237514</v>
      </c>
      <c r="N24" s="48">
        <f>'アルミ(月別集計)'!J36</f>
        <v>1820.606</v>
      </c>
      <c r="O24" s="148">
        <f t="shared" si="6"/>
        <v>1.0855103390255958</v>
      </c>
      <c r="P24" s="48">
        <f>'アルミ(月別集計)'!L36</f>
        <v>73581.491999999998</v>
      </c>
      <c r="Q24" s="147">
        <f t="shared" si="7"/>
        <v>1.0739303754317617</v>
      </c>
      <c r="R24" s="48">
        <f>'アルミ(月別集計)'!M36</f>
        <v>54446.377999999997</v>
      </c>
      <c r="S24" s="148">
        <f t="shared" si="8"/>
        <v>1.0961663355534208</v>
      </c>
      <c r="T24" s="48">
        <f>'アルミ(月別集計)'!O36</f>
        <v>1671.5609999999999</v>
      </c>
      <c r="U24" s="147">
        <f t="shared" si="9"/>
        <v>0.93457801275094721</v>
      </c>
      <c r="V24" s="48">
        <f>'アルミ(月別集計)'!P36</f>
        <v>1396.1110000000001</v>
      </c>
      <c r="W24" s="148">
        <f t="shared" si="10"/>
        <v>0.93079527332270162</v>
      </c>
      <c r="X24" s="48">
        <f>'アルミ(月別集計)'!R36</f>
        <v>2519.39</v>
      </c>
      <c r="Y24" s="147">
        <f t="shared" si="11"/>
        <v>1.0587620747011424</v>
      </c>
      <c r="Z24" s="48">
        <f>'アルミ(月別集計)'!S36</f>
        <v>2456.5030000000002</v>
      </c>
      <c r="AA24" s="148">
        <f t="shared" si="12"/>
        <v>1.0956640925022145</v>
      </c>
    </row>
    <row r="25" spans="1:29" ht="14.4" customHeight="1" x14ac:dyDescent="0.2">
      <c r="A25" s="105" t="str">
        <f>'アルミ(月別集計)'!A37</f>
        <v>４月</v>
      </c>
      <c r="B25" s="35">
        <f>'アルミ(月別集計)'!C37</f>
        <v>76046.84</v>
      </c>
      <c r="C25" s="155">
        <f t="shared" si="0"/>
        <v>1.0512683038877504</v>
      </c>
      <c r="D25" s="35">
        <f>'アルミ(月別集計)'!D37</f>
        <v>60067.79</v>
      </c>
      <c r="E25" s="155">
        <f t="shared" si="1"/>
        <v>1.0815887324233788</v>
      </c>
      <c r="F25" s="47">
        <f>'アルミ(月別集計)'!E37</f>
        <v>24043.188999999998</v>
      </c>
      <c r="G25" s="154">
        <f t="shared" si="2"/>
        <v>1.0445313632597637</v>
      </c>
      <c r="H25" s="35">
        <f>'アルミ(月別集計)'!F37</f>
        <v>2223.0680000000002</v>
      </c>
      <c r="I25" s="155">
        <f t="shared" si="3"/>
        <v>1.0644170471972885</v>
      </c>
      <c r="J25" s="35">
        <f>'アルミ(月別集計)'!G37</f>
        <v>2382.6909999999998</v>
      </c>
      <c r="K25" s="154">
        <f t="shared" si="4"/>
        <v>1.0831590340950674</v>
      </c>
      <c r="L25" s="35">
        <f>'アルミ(月別集計)'!I37</f>
        <v>1257.828</v>
      </c>
      <c r="M25" s="155">
        <f t="shared" si="5"/>
        <v>1.105535022917939</v>
      </c>
      <c r="N25" s="35">
        <f>'アルミ(月別集計)'!J37</f>
        <v>1931.9069999999999</v>
      </c>
      <c r="O25" s="154">
        <f t="shared" si="6"/>
        <v>1.1997678598265842</v>
      </c>
      <c r="P25" s="35">
        <f>'アルミ(月別集計)'!L37</f>
        <v>68498.888999999996</v>
      </c>
      <c r="Q25" s="155">
        <f t="shared" si="7"/>
        <v>1.0516295217674798</v>
      </c>
      <c r="R25" s="35">
        <f>'アルミ(月別集計)'!M37</f>
        <v>51915.383999999998</v>
      </c>
      <c r="S25" s="154">
        <f t="shared" si="8"/>
        <v>1.0801899722076032</v>
      </c>
      <c r="T25" s="35">
        <f>'アルミ(月別集計)'!O37</f>
        <v>1603.338</v>
      </c>
      <c r="U25" s="155">
        <f t="shared" si="9"/>
        <v>0.93663315438045114</v>
      </c>
      <c r="V25" s="35">
        <f>'アルミ(月別集計)'!P37</f>
        <v>1387.097</v>
      </c>
      <c r="W25" s="154">
        <f t="shared" si="10"/>
        <v>0.97208755044059747</v>
      </c>
      <c r="X25" s="35">
        <f>'アルミ(月別集計)'!R37</f>
        <v>2463.7170000000001</v>
      </c>
      <c r="Y25" s="155">
        <f t="shared" si="11"/>
        <v>1.0881483761804167</v>
      </c>
      <c r="Z25" s="35">
        <f>'アルミ(月別集計)'!S37</f>
        <v>2450.7109999999998</v>
      </c>
      <c r="AA25" s="154">
        <f t="shared" si="12"/>
        <v>1.0948690112403723</v>
      </c>
    </row>
    <row r="26" spans="1:29" ht="14.4" customHeight="1" x14ac:dyDescent="0.2">
      <c r="A26" s="125" t="str">
        <f>'アルミ(月別集計)'!A38</f>
        <v>５月</v>
      </c>
      <c r="B26" s="48">
        <f>'アルミ(月別集計)'!C38</f>
        <v>67571.478000000003</v>
      </c>
      <c r="C26" s="147">
        <f t="shared" si="0"/>
        <v>0.97454713646685875</v>
      </c>
      <c r="D26" s="48">
        <f>'アルミ(月別集計)'!D38</f>
        <v>53275.233</v>
      </c>
      <c r="E26" s="147">
        <f t="shared" si="1"/>
        <v>0.99737295639596246</v>
      </c>
      <c r="F26" s="146">
        <f>'アルミ(月別集計)'!E38</f>
        <v>20751.300999999999</v>
      </c>
      <c r="G26" s="148">
        <f t="shared" si="2"/>
        <v>0.9585007217173408</v>
      </c>
      <c r="H26" s="48">
        <f>'アルミ(月別集計)'!F38</f>
        <v>2024.68</v>
      </c>
      <c r="I26" s="147">
        <f t="shared" si="3"/>
        <v>0.98685640700198762</v>
      </c>
      <c r="J26" s="48">
        <f>'アルミ(月別集計)'!G38</f>
        <v>2143.4140000000002</v>
      </c>
      <c r="K26" s="148">
        <f t="shared" si="4"/>
        <v>0.99005928584460978</v>
      </c>
      <c r="L26" s="48">
        <f>'アルミ(月別集計)'!I38</f>
        <v>1112.116</v>
      </c>
      <c r="M26" s="147">
        <f t="shared" si="5"/>
        <v>1.0470157045388857</v>
      </c>
      <c r="N26" s="48">
        <f>'アルミ(月別集計)'!J38</f>
        <v>1737.6489999999999</v>
      </c>
      <c r="O26" s="148">
        <f t="shared" si="6"/>
        <v>1.1069111196329764</v>
      </c>
      <c r="P26" s="48">
        <f>'アルミ(月別集計)'!L38</f>
        <v>60631.493999999999</v>
      </c>
      <c r="Q26" s="147">
        <f t="shared" si="7"/>
        <v>0.96997389645870979</v>
      </c>
      <c r="R26" s="48">
        <f>'アルミ(月別集計)'!M38</f>
        <v>45854.906999999999</v>
      </c>
      <c r="S26" s="148">
        <f t="shared" si="8"/>
        <v>0.99045895894139147</v>
      </c>
      <c r="T26" s="48">
        <f>'アルミ(月別集計)'!O38</f>
        <v>1475.35</v>
      </c>
      <c r="U26" s="147">
        <f t="shared" si="9"/>
        <v>0.95898032899197039</v>
      </c>
      <c r="V26" s="48">
        <f>'アルミ(月別集計)'!P38</f>
        <v>1238.3330000000001</v>
      </c>
      <c r="W26" s="148">
        <f t="shared" si="10"/>
        <v>0.95362677322646561</v>
      </c>
      <c r="X26" s="48">
        <f>'アルミ(月別集計)'!R38</f>
        <v>2327.8380000000002</v>
      </c>
      <c r="Y26" s="147">
        <f t="shared" si="11"/>
        <v>1.0699614088437914</v>
      </c>
      <c r="Z26" s="48">
        <f>'アルミ(月別集計)'!S38</f>
        <v>2300.9299999999998</v>
      </c>
      <c r="AA26" s="148">
        <f t="shared" si="12"/>
        <v>1.1032307279962064</v>
      </c>
    </row>
    <row r="27" spans="1:29" ht="14.4" customHeight="1" x14ac:dyDescent="0.2">
      <c r="A27" s="105" t="str">
        <f>'アルミ(月別集計)'!A39</f>
        <v>６月</v>
      </c>
      <c r="B27" s="35">
        <f>'アルミ(月別集計)'!C39</f>
        <v>78206.161999999982</v>
      </c>
      <c r="C27" s="155">
        <f t="shared" si="0"/>
        <v>1.0209606550677612</v>
      </c>
      <c r="D27" s="35">
        <f>'アルミ(月別集計)'!D39</f>
        <v>62510.936000000002</v>
      </c>
      <c r="E27" s="155">
        <f t="shared" si="1"/>
        <v>1.069890459131541</v>
      </c>
      <c r="F27" s="47">
        <f>'アルミ(月別集計)'!E39</f>
        <v>23971.901000000002</v>
      </c>
      <c r="G27" s="154">
        <f t="shared" si="2"/>
        <v>0.98768031410110657</v>
      </c>
      <c r="H27" s="35">
        <f>'アルミ(月別集計)'!F39</f>
        <v>2325.6039999999998</v>
      </c>
      <c r="I27" s="155">
        <f t="shared" si="3"/>
        <v>1.0423276818736764</v>
      </c>
      <c r="J27" s="35">
        <f>'アルミ(月別集計)'!G39</f>
        <v>2538.9059999999999</v>
      </c>
      <c r="K27" s="154">
        <f t="shared" si="4"/>
        <v>1.0864195523392048</v>
      </c>
      <c r="L27" s="35">
        <f>'アルミ(月別集計)'!I39</f>
        <v>1307.3340000000001</v>
      </c>
      <c r="M27" s="155">
        <f t="shared" si="5"/>
        <v>1.1446375131551529</v>
      </c>
      <c r="N27" s="35">
        <f>'アルミ(月別集計)'!J39</f>
        <v>2034.1</v>
      </c>
      <c r="O27" s="154">
        <f t="shared" si="6"/>
        <v>1.2450032470095991</v>
      </c>
      <c r="P27" s="35">
        <f>'アルミ(月別集計)'!L39</f>
        <v>70235.357999999993</v>
      </c>
      <c r="Q27" s="155">
        <f t="shared" si="7"/>
        <v>1.0154636241920934</v>
      </c>
      <c r="R27" s="35">
        <f>'アルミ(月別集計)'!M39</f>
        <v>53675.714999999997</v>
      </c>
      <c r="S27" s="154">
        <f t="shared" si="8"/>
        <v>1.0557884356799139</v>
      </c>
      <c r="T27" s="35">
        <f>'アルミ(月別集計)'!O39</f>
        <v>1758.0060000000001</v>
      </c>
      <c r="U27" s="155">
        <f t="shared" si="9"/>
        <v>1.0299709992090695</v>
      </c>
      <c r="V27" s="35">
        <f>'アルミ(月別集計)'!P39</f>
        <v>1562.434</v>
      </c>
      <c r="W27" s="154">
        <f t="shared" si="10"/>
        <v>1.1219320593870008</v>
      </c>
      <c r="X27" s="35">
        <f>'アルミ(月別集計)'!R39</f>
        <v>2579.86</v>
      </c>
      <c r="Y27" s="155">
        <f t="shared" si="11"/>
        <v>1.0956643313876451</v>
      </c>
      <c r="Z27" s="35">
        <f>'アルミ(月別集計)'!S39</f>
        <v>2699.7809999999999</v>
      </c>
      <c r="AA27" s="154">
        <f t="shared" si="12"/>
        <v>1.2136198068030257</v>
      </c>
    </row>
    <row r="28" spans="1:29" ht="14.4" customHeight="1" x14ac:dyDescent="0.2">
      <c r="A28" s="125" t="str">
        <f>'アルミ(月別集計)'!A40</f>
        <v>７月</v>
      </c>
      <c r="B28" s="48">
        <f>'アルミ(月別集計)'!C40</f>
        <v>84086.722999999998</v>
      </c>
      <c r="C28" s="147">
        <f t="shared" si="0"/>
        <v>1.026130656332473</v>
      </c>
      <c r="D28" s="48">
        <f>'アルミ(月別集計)'!D40</f>
        <v>68902.031999999992</v>
      </c>
      <c r="E28" s="147">
        <f t="shared" si="1"/>
        <v>1.0971614324957975</v>
      </c>
      <c r="F28" s="146">
        <f>'アルミ(月別集計)'!E40</f>
        <v>26034.548999999999</v>
      </c>
      <c r="G28" s="148">
        <f t="shared" si="2"/>
        <v>0.99882463907315444</v>
      </c>
      <c r="H28" s="48">
        <f>'アルミ(月別集計)'!F40</f>
        <v>2387.0320000000002</v>
      </c>
      <c r="I28" s="147">
        <f t="shared" si="3"/>
        <v>1.005216358655715</v>
      </c>
      <c r="J28" s="48">
        <f>'アルミ(月別集計)'!G40</f>
        <v>2637.7429999999999</v>
      </c>
      <c r="K28" s="148">
        <f t="shared" si="4"/>
        <v>1.0414882809307342</v>
      </c>
      <c r="L28" s="48">
        <f>'アルミ(月別集計)'!I40</f>
        <v>1363.357</v>
      </c>
      <c r="M28" s="147">
        <f t="shared" si="5"/>
        <v>1.1346567251379249</v>
      </c>
      <c r="N28" s="48">
        <f>'アルミ(月別集計)'!J40</f>
        <v>2203.5680000000002</v>
      </c>
      <c r="O28" s="148">
        <f t="shared" si="6"/>
        <v>1.2393241996805473</v>
      </c>
      <c r="P28" s="48">
        <f>'アルミ(月別集計)'!L40</f>
        <v>75851.847999999998</v>
      </c>
      <c r="Q28" s="147">
        <f t="shared" si="7"/>
        <v>1.022287494283719</v>
      </c>
      <c r="R28" s="48">
        <f>'アルミ(月別集計)'!M40</f>
        <v>59571.856</v>
      </c>
      <c r="S28" s="148">
        <f t="shared" si="8"/>
        <v>1.0884078058241577</v>
      </c>
      <c r="T28" s="48">
        <f>'アルミ(月別集計)'!O40</f>
        <v>1764.519</v>
      </c>
      <c r="U28" s="147">
        <f t="shared" si="9"/>
        <v>0.99163651138782094</v>
      </c>
      <c r="V28" s="48">
        <f>'アルミ(月別集計)'!P40</f>
        <v>1593.146</v>
      </c>
      <c r="W28" s="148">
        <f t="shared" si="10"/>
        <v>1.1087783815685446</v>
      </c>
      <c r="X28" s="48">
        <f>'アルミ(月別集計)'!R40</f>
        <v>2719.9670000000001</v>
      </c>
      <c r="Y28" s="147">
        <f t="shared" si="11"/>
        <v>1.1372654204818136</v>
      </c>
      <c r="Z28" s="48">
        <f>'アルミ(月別集計)'!S40</f>
        <v>2895.7190000000001</v>
      </c>
      <c r="AA28" s="148">
        <f t="shared" si="12"/>
        <v>1.2483247718223689</v>
      </c>
    </row>
    <row r="29" spans="1:29" ht="14.4" customHeight="1" x14ac:dyDescent="0.2">
      <c r="A29" s="105" t="str">
        <f>'アルミ(月別集計)'!A41</f>
        <v>８月</v>
      </c>
      <c r="B29" s="35">
        <f>'アルミ(月別集計)'!C41</f>
        <v>60299.108</v>
      </c>
      <c r="C29" s="155">
        <f t="shared" si="0"/>
        <v>1.0428824923676043</v>
      </c>
      <c r="D29" s="35">
        <f>'アルミ(月別集計)'!D41</f>
        <v>49485.583999999995</v>
      </c>
      <c r="E29" s="155">
        <f t="shared" si="1"/>
        <v>1.107449287153254</v>
      </c>
      <c r="F29" s="47">
        <f>'アルミ(月別集計)'!E41</f>
        <v>19011.82</v>
      </c>
      <c r="G29" s="154">
        <f t="shared" si="2"/>
        <v>1.0846698617529189</v>
      </c>
      <c r="H29" s="35">
        <f>'アルミ(月別集計)'!F41</f>
        <v>1669.0219999999999</v>
      </c>
      <c r="I29" s="155">
        <f t="shared" si="3"/>
        <v>0.89271895395470879</v>
      </c>
      <c r="J29" s="35">
        <f>'アルミ(月別集計)'!G41</f>
        <v>1592.6279999999999</v>
      </c>
      <c r="K29" s="154">
        <f t="shared" si="4"/>
        <v>0.80660261971578462</v>
      </c>
      <c r="L29" s="35">
        <f>'アルミ(月別集計)'!I41</f>
        <v>862.23599999999999</v>
      </c>
      <c r="M29" s="155">
        <f t="shared" si="5"/>
        <v>0.88502086209462616</v>
      </c>
      <c r="N29" s="35">
        <f>'アルミ(月別集計)'!J41</f>
        <v>1340.1369999999999</v>
      </c>
      <c r="O29" s="154">
        <f t="shared" si="6"/>
        <v>0.89065236274556059</v>
      </c>
      <c r="P29" s="35">
        <f>'アルミ(月別集計)'!L41</f>
        <v>54727.819000000003</v>
      </c>
      <c r="Q29" s="155">
        <f t="shared" si="7"/>
        <v>1.0510601073241779</v>
      </c>
      <c r="R29" s="35">
        <f>'アルミ(月別集計)'!M41</f>
        <v>43540.057999999997</v>
      </c>
      <c r="S29" s="154">
        <f t="shared" si="8"/>
        <v>1.1310702986530774</v>
      </c>
      <c r="T29" s="35">
        <f>'アルミ(月別集計)'!O41</f>
        <v>1188.0239999999999</v>
      </c>
      <c r="U29" s="155">
        <f t="shared" si="9"/>
        <v>1.0050428784252614</v>
      </c>
      <c r="V29" s="35">
        <f>'アルミ(月別集計)'!P41</f>
        <v>1069.6859999999999</v>
      </c>
      <c r="W29" s="154">
        <f t="shared" si="10"/>
        <v>1.0967707537642071</v>
      </c>
      <c r="X29" s="35">
        <f>'アルミ(月別集計)'!R41</f>
        <v>1852.0070000000001</v>
      </c>
      <c r="Y29" s="155">
        <f t="shared" si="11"/>
        <v>1.0738868468493543</v>
      </c>
      <c r="Z29" s="35">
        <f>'アルミ(月別集計)'!S41</f>
        <v>1943.075</v>
      </c>
      <c r="AA29" s="154">
        <f t="shared" si="12"/>
        <v>1.1197588606216238</v>
      </c>
    </row>
    <row r="30" spans="1:29" ht="14.4" customHeight="1" x14ac:dyDescent="0.2">
      <c r="A30" s="125" t="str">
        <f>'アルミ(月別集計)'!A42</f>
        <v>９月</v>
      </c>
      <c r="B30" s="48">
        <f>'アルミ(月別集計)'!C42</f>
        <v>0</v>
      </c>
      <c r="C30" s="147">
        <f t="shared" si="0"/>
        <v>0</v>
      </c>
      <c r="D30" s="48">
        <f>'アルミ(月別集計)'!D42</f>
        <v>0</v>
      </c>
      <c r="E30" s="147">
        <f t="shared" si="1"/>
        <v>0</v>
      </c>
      <c r="F30" s="146">
        <f>'アルミ(月別集計)'!E42</f>
        <v>0</v>
      </c>
      <c r="G30" s="148">
        <f t="shared" si="2"/>
        <v>0</v>
      </c>
      <c r="H30" s="48">
        <f>'アルミ(月別集計)'!F42</f>
        <v>0</v>
      </c>
      <c r="I30" s="147">
        <f t="shared" si="3"/>
        <v>0</v>
      </c>
      <c r="J30" s="48">
        <f>'アルミ(月別集計)'!G42</f>
        <v>0</v>
      </c>
      <c r="K30" s="148">
        <f t="shared" si="4"/>
        <v>0</v>
      </c>
      <c r="L30" s="48">
        <f>'アルミ(月別集計)'!I42</f>
        <v>0</v>
      </c>
      <c r="M30" s="147">
        <f t="shared" si="5"/>
        <v>0</v>
      </c>
      <c r="N30" s="48">
        <f>'アルミ(月別集計)'!J42</f>
        <v>0</v>
      </c>
      <c r="O30" s="148">
        <f t="shared" si="6"/>
        <v>0</v>
      </c>
      <c r="P30" s="48">
        <f>'アルミ(月別集計)'!L42</f>
        <v>0</v>
      </c>
      <c r="Q30" s="147">
        <f t="shared" si="7"/>
        <v>0</v>
      </c>
      <c r="R30" s="48">
        <f>'アルミ(月別集計)'!M42</f>
        <v>0</v>
      </c>
      <c r="S30" s="148">
        <f t="shared" si="8"/>
        <v>0</v>
      </c>
      <c r="T30" s="48">
        <f>'アルミ(月別集計)'!O42</f>
        <v>0</v>
      </c>
      <c r="U30" s="147">
        <f t="shared" si="9"/>
        <v>0</v>
      </c>
      <c r="V30" s="48">
        <f>'アルミ(月別集計)'!P42</f>
        <v>0</v>
      </c>
      <c r="W30" s="148">
        <f t="shared" si="10"/>
        <v>0</v>
      </c>
      <c r="X30" s="48">
        <f>'アルミ(月別集計)'!R42</f>
        <v>0</v>
      </c>
      <c r="Y30" s="147">
        <f t="shared" si="11"/>
        <v>0</v>
      </c>
      <c r="Z30" s="48">
        <f>'アルミ(月別集計)'!S42</f>
        <v>0</v>
      </c>
      <c r="AA30" s="148">
        <f t="shared" si="12"/>
        <v>0</v>
      </c>
    </row>
    <row r="31" spans="1:29" ht="14.4" customHeight="1" x14ac:dyDescent="0.2">
      <c r="A31" s="105" t="str">
        <f>'アルミ(月別集計)'!A43</f>
        <v>１０月</v>
      </c>
      <c r="B31" s="35">
        <f>'アルミ(月別集計)'!C43</f>
        <v>0</v>
      </c>
      <c r="C31" s="155">
        <f t="shared" si="0"/>
        <v>0</v>
      </c>
      <c r="D31" s="35">
        <f>'アルミ(月別集計)'!D43</f>
        <v>0</v>
      </c>
      <c r="E31" s="155">
        <f t="shared" si="1"/>
        <v>0</v>
      </c>
      <c r="F31" s="47">
        <f>'アルミ(月別集計)'!E43</f>
        <v>0</v>
      </c>
      <c r="G31" s="154">
        <f t="shared" si="2"/>
        <v>0</v>
      </c>
      <c r="H31" s="35">
        <f>'アルミ(月別集計)'!F43</f>
        <v>0</v>
      </c>
      <c r="I31" s="155">
        <f t="shared" si="3"/>
        <v>0</v>
      </c>
      <c r="J31" s="35">
        <f>'アルミ(月別集計)'!G43</f>
        <v>0</v>
      </c>
      <c r="K31" s="154">
        <f t="shared" si="4"/>
        <v>0</v>
      </c>
      <c r="L31" s="35">
        <f>'アルミ(月別集計)'!I43</f>
        <v>0</v>
      </c>
      <c r="M31" s="155">
        <f t="shared" si="5"/>
        <v>0</v>
      </c>
      <c r="N31" s="35">
        <f>'アルミ(月別集計)'!J43</f>
        <v>0</v>
      </c>
      <c r="O31" s="154">
        <f t="shared" si="6"/>
        <v>0</v>
      </c>
      <c r="P31" s="35">
        <f>'アルミ(月別集計)'!L43</f>
        <v>0</v>
      </c>
      <c r="Q31" s="155">
        <f t="shared" si="7"/>
        <v>0</v>
      </c>
      <c r="R31" s="35">
        <f>'アルミ(月別集計)'!M43</f>
        <v>0</v>
      </c>
      <c r="S31" s="154">
        <f t="shared" si="8"/>
        <v>0</v>
      </c>
      <c r="T31" s="35">
        <f>'アルミ(月別集計)'!O43</f>
        <v>0</v>
      </c>
      <c r="U31" s="155">
        <f t="shared" si="9"/>
        <v>0</v>
      </c>
      <c r="V31" s="35">
        <f>'アルミ(月別集計)'!P43</f>
        <v>0</v>
      </c>
      <c r="W31" s="154">
        <f t="shared" si="10"/>
        <v>0</v>
      </c>
      <c r="X31" s="35">
        <f>'アルミ(月別集計)'!R43</f>
        <v>0</v>
      </c>
      <c r="Y31" s="155">
        <f t="shared" si="11"/>
        <v>0</v>
      </c>
      <c r="Z31" s="35">
        <f>'アルミ(月別集計)'!S43</f>
        <v>0</v>
      </c>
      <c r="AA31" s="154">
        <f t="shared" si="12"/>
        <v>0</v>
      </c>
    </row>
    <row r="32" spans="1:29" ht="14.4" customHeight="1" x14ac:dyDescent="0.2">
      <c r="A32" s="125" t="str">
        <f>'アルミ(月別集計)'!A44</f>
        <v>１１月</v>
      </c>
      <c r="B32" s="48">
        <f>'アルミ(月別集計)'!C44</f>
        <v>0</v>
      </c>
      <c r="C32" s="147">
        <f t="shared" si="0"/>
        <v>0</v>
      </c>
      <c r="D32" s="48">
        <f>'アルミ(月別集計)'!D44</f>
        <v>0</v>
      </c>
      <c r="E32" s="147">
        <f t="shared" si="1"/>
        <v>0</v>
      </c>
      <c r="F32" s="146">
        <f>'アルミ(月別集計)'!E44</f>
        <v>0</v>
      </c>
      <c r="G32" s="148">
        <f t="shared" si="2"/>
        <v>0</v>
      </c>
      <c r="H32" s="48">
        <f>'アルミ(月別集計)'!F44</f>
        <v>0</v>
      </c>
      <c r="I32" s="147">
        <f t="shared" si="3"/>
        <v>0</v>
      </c>
      <c r="J32" s="48">
        <f>'アルミ(月別集計)'!G44</f>
        <v>0</v>
      </c>
      <c r="K32" s="148">
        <f t="shared" si="4"/>
        <v>0</v>
      </c>
      <c r="L32" s="48">
        <f>'アルミ(月別集計)'!I44</f>
        <v>0</v>
      </c>
      <c r="M32" s="147">
        <f t="shared" si="5"/>
        <v>0</v>
      </c>
      <c r="N32" s="48">
        <f>'アルミ(月別集計)'!J44</f>
        <v>0</v>
      </c>
      <c r="O32" s="148">
        <f t="shared" si="6"/>
        <v>0</v>
      </c>
      <c r="P32" s="48">
        <f>'アルミ(月別集計)'!L44</f>
        <v>0</v>
      </c>
      <c r="Q32" s="147">
        <f t="shared" si="7"/>
        <v>0</v>
      </c>
      <c r="R32" s="48">
        <f>'アルミ(月別集計)'!M44</f>
        <v>0</v>
      </c>
      <c r="S32" s="148">
        <f t="shared" si="8"/>
        <v>0</v>
      </c>
      <c r="T32" s="48">
        <f>'アルミ(月別集計)'!O44</f>
        <v>0</v>
      </c>
      <c r="U32" s="147">
        <f t="shared" si="9"/>
        <v>0</v>
      </c>
      <c r="V32" s="48">
        <f>'アルミ(月別集計)'!P44</f>
        <v>0</v>
      </c>
      <c r="W32" s="148">
        <f t="shared" si="10"/>
        <v>0</v>
      </c>
      <c r="X32" s="48">
        <f>'アルミ(月別集計)'!R44</f>
        <v>0</v>
      </c>
      <c r="Y32" s="147">
        <f t="shared" si="11"/>
        <v>0</v>
      </c>
      <c r="Z32" s="48">
        <f>'アルミ(月別集計)'!S44</f>
        <v>0</v>
      </c>
      <c r="AA32" s="148">
        <f t="shared" si="12"/>
        <v>0</v>
      </c>
    </row>
    <row r="33" spans="1:28" ht="14.4" customHeight="1" x14ac:dyDescent="0.2">
      <c r="A33" s="118" t="str">
        <f>'アルミ(月別集計)'!A45</f>
        <v>１２月</v>
      </c>
      <c r="B33" s="114">
        <f>'アルミ(月別集計)'!C45</f>
        <v>0</v>
      </c>
      <c r="C33" s="157">
        <f t="shared" si="0"/>
        <v>0</v>
      </c>
      <c r="D33" s="114">
        <f>'アルミ(月別集計)'!D45</f>
        <v>0</v>
      </c>
      <c r="E33" s="157">
        <f t="shared" si="1"/>
        <v>0</v>
      </c>
      <c r="F33" s="149">
        <f>'アルミ(月別集計)'!E45</f>
        <v>0</v>
      </c>
      <c r="G33" s="156">
        <f t="shared" si="2"/>
        <v>0</v>
      </c>
      <c r="H33" s="114">
        <f>'アルミ(月別集計)'!F45</f>
        <v>0</v>
      </c>
      <c r="I33" s="157">
        <f t="shared" si="3"/>
        <v>0</v>
      </c>
      <c r="J33" s="114">
        <f>'アルミ(月別集計)'!G45</f>
        <v>0</v>
      </c>
      <c r="K33" s="156">
        <f t="shared" si="4"/>
        <v>0</v>
      </c>
      <c r="L33" s="114">
        <f>'アルミ(月別集計)'!I45</f>
        <v>0</v>
      </c>
      <c r="M33" s="157">
        <f t="shared" si="5"/>
        <v>0</v>
      </c>
      <c r="N33" s="114">
        <f>'アルミ(月別集計)'!J45</f>
        <v>0</v>
      </c>
      <c r="O33" s="156">
        <f t="shared" si="6"/>
        <v>0</v>
      </c>
      <c r="P33" s="114">
        <f>'アルミ(月別集計)'!L45</f>
        <v>0</v>
      </c>
      <c r="Q33" s="157">
        <f t="shared" si="7"/>
        <v>0</v>
      </c>
      <c r="R33" s="114">
        <f>'アルミ(月別集計)'!M45</f>
        <v>0</v>
      </c>
      <c r="S33" s="156">
        <f t="shared" si="8"/>
        <v>0</v>
      </c>
      <c r="T33" s="114">
        <f>'アルミ(月別集計)'!O45</f>
        <v>0</v>
      </c>
      <c r="U33" s="157">
        <f t="shared" si="9"/>
        <v>0</v>
      </c>
      <c r="V33" s="114">
        <f>'アルミ(月別集計)'!P45</f>
        <v>0</v>
      </c>
      <c r="W33" s="156">
        <f t="shared" si="10"/>
        <v>0</v>
      </c>
      <c r="X33" s="114">
        <f>'アルミ(月別集計)'!R45</f>
        <v>0</v>
      </c>
      <c r="Y33" s="157">
        <f t="shared" si="11"/>
        <v>0</v>
      </c>
      <c r="Z33" s="114">
        <f>'アルミ(月別集計)'!S45</f>
        <v>0</v>
      </c>
      <c r="AA33" s="156">
        <f t="shared" si="12"/>
        <v>0</v>
      </c>
    </row>
    <row r="34" spans="1:28" ht="14.4" customHeight="1" x14ac:dyDescent="0.2">
      <c r="A34" s="140" t="s">
        <v>16</v>
      </c>
      <c r="B34" s="81">
        <f>SUM(B22:B33)</f>
        <v>592774.973</v>
      </c>
      <c r="C34" s="81"/>
      <c r="D34" s="81">
        <f>SUM(D22:D33)</f>
        <v>468674.49899999995</v>
      </c>
      <c r="E34" s="81"/>
      <c r="F34" s="122">
        <f>SUM(F22:F33)</f>
        <v>183314.44400000002</v>
      </c>
      <c r="G34" s="82"/>
      <c r="H34" s="81">
        <f>SUM(H22:H33)</f>
        <v>17068.946</v>
      </c>
      <c r="I34" s="81"/>
      <c r="J34" s="81">
        <f>SUM(J22:J33)</f>
        <v>17932.444</v>
      </c>
      <c r="K34" s="82"/>
      <c r="L34" s="81">
        <f>SUM(L22:L33)</f>
        <v>9399.9609999999993</v>
      </c>
      <c r="M34" s="81"/>
      <c r="N34" s="81">
        <f>SUM(N22:N33)</f>
        <v>14444.299000000001</v>
      </c>
      <c r="O34" s="82"/>
      <c r="P34" s="122">
        <f>SUM(P22:P33)</f>
        <v>534513.23</v>
      </c>
      <c r="Q34" s="81"/>
      <c r="R34" s="81">
        <f>SUM(R22:R33)</f>
        <v>405950.26299999998</v>
      </c>
      <c r="S34" s="82"/>
      <c r="T34" s="81">
        <f>SUM(T22:T33)</f>
        <v>12748.938999999998</v>
      </c>
      <c r="U34" s="81"/>
      <c r="V34" s="81">
        <f>SUM(V22:V33)</f>
        <v>11015.975999999999</v>
      </c>
      <c r="W34" s="82"/>
      <c r="X34" s="81">
        <f>SUM(X22:X33)</f>
        <v>19043.897000000001</v>
      </c>
      <c r="Y34" s="81"/>
      <c r="Z34" s="81">
        <f>SUM(Z22:Z33)</f>
        <v>19331.517</v>
      </c>
      <c r="AA34" s="82"/>
    </row>
    <row r="35" spans="1:28" ht="14.4" customHeight="1" x14ac:dyDescent="0.2">
      <c r="A35" s="100" t="s">
        <v>65</v>
      </c>
      <c r="B35" s="158">
        <f>'アルミ(月別集計)'!C47</f>
        <v>580591.90299999993</v>
      </c>
      <c r="C35" s="158"/>
      <c r="D35" s="158">
        <f>'アルミ(月別集計)'!D47</f>
        <v>443485.84299999999</v>
      </c>
      <c r="E35" s="158"/>
      <c r="F35" s="167">
        <f>'アルミ(月別集計)'!E47</f>
        <v>181170.96299999999</v>
      </c>
      <c r="G35" s="158"/>
      <c r="H35" s="167">
        <f>'アルミ(月別集計)'!F47</f>
        <v>16988.697000000004</v>
      </c>
      <c r="I35" s="158"/>
      <c r="J35" s="158">
        <f>'アルミ(月別集計)'!G47</f>
        <v>18024.992999999999</v>
      </c>
      <c r="K35" s="158"/>
      <c r="L35" s="167">
        <f>'アルミ(月別集計)'!I47</f>
        <v>9203.8419999999987</v>
      </c>
      <c r="M35" s="158"/>
      <c r="N35" s="158">
        <f>'アルミ(月別集計)'!J47</f>
        <v>13150.543</v>
      </c>
      <c r="O35" s="158"/>
      <c r="P35" s="167">
        <f>'アルミ(月別集計)'!L47</f>
        <v>523127.38500000001</v>
      </c>
      <c r="Q35" s="158"/>
      <c r="R35" s="158">
        <f>'アルミ(月別集計)'!M47</f>
        <v>384196.64999999997</v>
      </c>
      <c r="S35" s="158"/>
      <c r="T35" s="167">
        <f>'アルミ(月別集計)'!O47</f>
        <v>13302.593000000001</v>
      </c>
      <c r="U35" s="158"/>
      <c r="V35" s="158">
        <f>'アルミ(月別集計)'!P47</f>
        <v>11007.272000000001</v>
      </c>
      <c r="W35" s="158"/>
      <c r="X35" s="167">
        <f>'アルミ(月別集計)'!R47</f>
        <v>17969.385999999999</v>
      </c>
      <c r="Y35" s="158"/>
      <c r="Z35" s="158">
        <f>'アルミ(月別集計)'!S47</f>
        <v>17106.384999999998</v>
      </c>
      <c r="AA35" s="158"/>
      <c r="AB35" s="100"/>
    </row>
    <row r="36" spans="1:28" ht="14.4" customHeight="1" x14ac:dyDescent="0.2">
      <c r="A36" s="140" t="s">
        <v>14</v>
      </c>
      <c r="B36" s="10">
        <f>B34/$B$34</f>
        <v>1</v>
      </c>
      <c r="C36" s="10"/>
      <c r="D36" s="10">
        <f>D34/$D$34</f>
        <v>1</v>
      </c>
      <c r="E36" s="10"/>
      <c r="F36" s="13">
        <f>F34/$B$34</f>
        <v>0.30924794795612942</v>
      </c>
      <c r="G36" s="11"/>
      <c r="H36" s="10">
        <f>H34/$B$34</f>
        <v>2.8794984230887898E-2</v>
      </c>
      <c r="I36" s="10"/>
      <c r="J36" s="10">
        <f>J34/$D$34</f>
        <v>3.826204335474203E-2</v>
      </c>
      <c r="K36" s="11"/>
      <c r="L36" s="10">
        <f>L34/$B$34</f>
        <v>1.5857553756744046E-2</v>
      </c>
      <c r="M36" s="10"/>
      <c r="N36" s="10">
        <f>N34/$D$34</f>
        <v>3.0819468588155471E-2</v>
      </c>
      <c r="O36" s="11"/>
      <c r="P36" s="13">
        <f>P34/$B$34</f>
        <v>0.90171355800475061</v>
      </c>
      <c r="Q36" s="10"/>
      <c r="R36" s="10">
        <f>R34/$D$34</f>
        <v>0.86616674017077255</v>
      </c>
      <c r="S36" s="11"/>
      <c r="T36" s="10">
        <f>T34/$B$34</f>
        <v>2.1507215352696746E-2</v>
      </c>
      <c r="U36" s="10"/>
      <c r="V36" s="10">
        <f>V34/$D$34</f>
        <v>2.350453464719018E-2</v>
      </c>
      <c r="W36" s="11"/>
      <c r="X36" s="10">
        <f>X34/$B$34</f>
        <v>3.212668865492066E-2</v>
      </c>
      <c r="Y36" s="10"/>
      <c r="Z36" s="10">
        <f>Z34/$D$34</f>
        <v>4.1247213239139775E-2</v>
      </c>
      <c r="AA36" s="11"/>
    </row>
    <row r="37" spans="1:28" ht="14.4" customHeight="1" x14ac:dyDescent="0.2">
      <c r="A37" s="127" t="s">
        <v>15</v>
      </c>
      <c r="B37" s="39">
        <f>B34/B35</f>
        <v>1.020983878585024</v>
      </c>
      <c r="C37" s="39"/>
      <c r="D37" s="39">
        <f>D34/D35</f>
        <v>1.0567969787482032</v>
      </c>
      <c r="E37" s="39"/>
      <c r="F37" s="160">
        <f>F34/F35</f>
        <v>1.0118312612821958</v>
      </c>
      <c r="G37" s="40"/>
      <c r="H37" s="39">
        <f>H34/H35</f>
        <v>1.0047236700966529</v>
      </c>
      <c r="I37" s="39"/>
      <c r="J37" s="39">
        <f>J34/J35</f>
        <v>0.99486551811698354</v>
      </c>
      <c r="K37" s="40"/>
      <c r="L37" s="39">
        <f>L34/L35</f>
        <v>1.0213083840422295</v>
      </c>
      <c r="M37" s="39"/>
      <c r="N37" s="39">
        <f>N34/N35</f>
        <v>1.0983804242912252</v>
      </c>
      <c r="O37" s="40"/>
      <c r="P37" s="160">
        <f>P34/P35</f>
        <v>1.0217649569234459</v>
      </c>
      <c r="Q37" s="39"/>
      <c r="R37" s="39">
        <f>R34/R35</f>
        <v>1.0566210376899434</v>
      </c>
      <c r="S37" s="40"/>
      <c r="T37" s="39">
        <f>T34/T35</f>
        <v>0.95837999403574914</v>
      </c>
      <c r="U37" s="39"/>
      <c r="V37" s="39">
        <f>V34/V35</f>
        <v>1.0007907499696562</v>
      </c>
      <c r="W37" s="40"/>
      <c r="X37" s="39">
        <f>X34/X35</f>
        <v>1.0597967565502795</v>
      </c>
      <c r="Y37" s="39"/>
      <c r="Z37" s="39">
        <f>Z34/Z35</f>
        <v>1.1300761090084201</v>
      </c>
      <c r="AA37" s="40"/>
    </row>
    <row r="38" spans="1:28" ht="14.4" customHeight="1" x14ac:dyDescent="0.2">
      <c r="A38" s="250"/>
      <c r="B38" t="s">
        <v>78</v>
      </c>
    </row>
    <row r="39" spans="1:28" ht="14.4" x14ac:dyDescent="0.2">
      <c r="A39" s="251"/>
      <c r="B39" s="179"/>
    </row>
    <row r="40" spans="1:28" x14ac:dyDescent="0.2">
      <c r="A40" s="251"/>
      <c r="J40" s="144"/>
    </row>
    <row r="41" spans="1:28" x14ac:dyDescent="0.2">
      <c r="A41" s="251"/>
    </row>
    <row r="42" spans="1:28" x14ac:dyDescent="0.2">
      <c r="A42" s="251"/>
    </row>
    <row r="43" spans="1:28" x14ac:dyDescent="0.2">
      <c r="A43" s="251"/>
    </row>
    <row r="44" spans="1:28" x14ac:dyDescent="0.2">
      <c r="A44" s="251"/>
    </row>
    <row r="45" spans="1:28" x14ac:dyDescent="0.2">
      <c r="A45" s="251"/>
    </row>
    <row r="46" spans="1:28" x14ac:dyDescent="0.2">
      <c r="A46" s="251"/>
    </row>
    <row r="47" spans="1:28" x14ac:dyDescent="0.2">
      <c r="A47" s="251"/>
      <c r="E47" s="340"/>
    </row>
    <row r="48" spans="1:28" x14ac:dyDescent="0.2">
      <c r="A48" s="251"/>
    </row>
    <row r="49" spans="1:1" x14ac:dyDescent="0.2">
      <c r="A49" s="251"/>
    </row>
    <row r="50" spans="1:1" x14ac:dyDescent="0.2">
      <c r="A50" s="251"/>
    </row>
    <row r="51" spans="1:1" x14ac:dyDescent="0.2">
      <c r="A51" s="251"/>
    </row>
    <row r="52" spans="1:1" x14ac:dyDescent="0.2">
      <c r="A52" s="251"/>
    </row>
  </sheetData>
  <phoneticPr fontId="2"/>
  <pageMargins left="0.82677165354330717" right="0.15748031496062992" top="0.39370078740157483" bottom="0.55118110236220474" header="0.43307086614173229" footer="0.59055118110236227"/>
  <pageSetup paperSize="9" scale="59" orientation="landscape" r:id="rId1"/>
  <headerFooter alignWithMargins="0"/>
  <ignoredErrors>
    <ignoredError sqref="D22:AA3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62C0-FF56-4AC3-935B-448FC10295E0}">
  <sheetPr codeName="Sheet8">
    <pageSetUpPr fitToPage="1"/>
  </sheetPr>
  <dimension ref="A1:AA48"/>
  <sheetViews>
    <sheetView view="pageBreakPreview" zoomScale="60" zoomScaleNormal="90" workbookViewId="0">
      <selection activeCell="Q52" sqref="Q52"/>
    </sheetView>
  </sheetViews>
  <sheetFormatPr defaultRowHeight="13.2" x14ac:dyDescent="0.2"/>
  <cols>
    <col min="1" max="1" width="12.44140625" customWidth="1"/>
    <col min="2" max="2" width="8.6640625" customWidth="1"/>
    <col min="3" max="3" width="6.88671875" customWidth="1"/>
    <col min="4" max="4" width="8.6640625" customWidth="1"/>
    <col min="5" max="5" width="7.109375" customWidth="1"/>
    <col min="6" max="6" width="8.6640625" customWidth="1"/>
    <col min="7" max="7" width="7.21875" customWidth="1"/>
    <col min="8" max="8" width="8.6640625" customWidth="1"/>
    <col min="9" max="9" width="6.109375" customWidth="1"/>
    <col min="10" max="10" width="8.6640625" customWidth="1"/>
    <col min="11" max="11" width="6.109375" customWidth="1"/>
    <col min="12" max="12" width="8.6640625" customWidth="1"/>
    <col min="13" max="13" width="6.109375" customWidth="1"/>
    <col min="14" max="14" width="8.6640625" customWidth="1"/>
    <col min="15" max="15" width="6.109375" customWidth="1"/>
    <col min="16" max="16" width="9.21875" bestFit="1" customWidth="1"/>
    <col min="17" max="17" width="7.21875" customWidth="1"/>
    <col min="18" max="18" width="9.21875" bestFit="1" customWidth="1"/>
    <col min="19" max="19" width="7" customWidth="1"/>
    <col min="20" max="20" width="8.6640625" customWidth="1"/>
    <col min="21" max="21" width="6.109375" customWidth="1"/>
    <col min="22" max="22" width="8.6640625" customWidth="1"/>
    <col min="23" max="23" width="6.109375" customWidth="1"/>
    <col min="24" max="24" width="8.6640625" customWidth="1"/>
    <col min="25" max="25" width="6.109375" customWidth="1"/>
    <col min="26" max="26" width="8.6640625" customWidth="1"/>
    <col min="27" max="27" width="6.109375" customWidth="1"/>
  </cols>
  <sheetData>
    <row r="1" spans="1:27" ht="16.2" x14ac:dyDescent="0.2">
      <c r="A1" s="1" t="s">
        <v>52</v>
      </c>
    </row>
    <row r="2" spans="1:27" x14ac:dyDescent="0.2">
      <c r="U2" t="s">
        <v>81</v>
      </c>
    </row>
    <row r="3" spans="1:27" x14ac:dyDescent="0.2">
      <c r="A3" t="s">
        <v>29</v>
      </c>
      <c r="U3" t="s">
        <v>88</v>
      </c>
    </row>
    <row r="4" spans="1:27" ht="14.4" customHeight="1" x14ac:dyDescent="0.2">
      <c r="A4" s="126"/>
      <c r="B4" s="77" t="s">
        <v>34</v>
      </c>
      <c r="C4" s="77"/>
      <c r="D4" s="77"/>
      <c r="E4" s="77"/>
      <c r="F4" s="126" t="s">
        <v>36</v>
      </c>
      <c r="G4" s="78"/>
      <c r="H4" s="77" t="s">
        <v>115</v>
      </c>
      <c r="I4" s="77"/>
      <c r="J4" s="77"/>
      <c r="K4" s="78"/>
      <c r="L4" s="77" t="s">
        <v>38</v>
      </c>
      <c r="M4" s="77"/>
      <c r="N4" s="77"/>
      <c r="O4" s="78"/>
      <c r="P4" s="77" t="s">
        <v>40</v>
      </c>
      <c r="Q4" s="77"/>
      <c r="R4" s="77"/>
      <c r="S4" s="78"/>
      <c r="T4" s="77" t="s">
        <v>42</v>
      </c>
      <c r="U4" s="77"/>
      <c r="V4" s="77"/>
      <c r="W4" s="78"/>
      <c r="X4" s="77" t="s">
        <v>44</v>
      </c>
      <c r="Y4" s="77"/>
      <c r="Z4" s="77"/>
      <c r="AA4" s="78"/>
    </row>
    <row r="5" spans="1:27" ht="14.4" customHeight="1" x14ac:dyDescent="0.2">
      <c r="A5" s="127"/>
      <c r="B5" s="128" t="s">
        <v>46</v>
      </c>
      <c r="C5" s="8" t="s">
        <v>32</v>
      </c>
      <c r="D5" s="128" t="s">
        <v>47</v>
      </c>
      <c r="E5" s="8" t="s">
        <v>32</v>
      </c>
      <c r="F5" s="127" t="s">
        <v>46</v>
      </c>
      <c r="G5" s="9" t="s">
        <v>32</v>
      </c>
      <c r="H5" s="128" t="s">
        <v>46</v>
      </c>
      <c r="I5" s="8" t="s">
        <v>32</v>
      </c>
      <c r="J5" s="128" t="s">
        <v>47</v>
      </c>
      <c r="K5" s="9" t="s">
        <v>32</v>
      </c>
      <c r="L5" s="128" t="s">
        <v>46</v>
      </c>
      <c r="M5" s="8" t="s">
        <v>32</v>
      </c>
      <c r="N5" s="128" t="s">
        <v>47</v>
      </c>
      <c r="O5" s="9" t="s">
        <v>32</v>
      </c>
      <c r="P5" s="128" t="s">
        <v>46</v>
      </c>
      <c r="Q5" s="8" t="s">
        <v>32</v>
      </c>
      <c r="R5" s="128" t="s">
        <v>47</v>
      </c>
      <c r="S5" s="9" t="s">
        <v>32</v>
      </c>
      <c r="T5" s="128" t="s">
        <v>46</v>
      </c>
      <c r="U5" s="8" t="s">
        <v>32</v>
      </c>
      <c r="V5" s="128" t="s">
        <v>47</v>
      </c>
      <c r="W5" s="9" t="s">
        <v>32</v>
      </c>
      <c r="X5" s="128" t="s">
        <v>46</v>
      </c>
      <c r="Y5" s="8" t="s">
        <v>32</v>
      </c>
      <c r="Z5" s="128" t="s">
        <v>47</v>
      </c>
      <c r="AA5" s="9" t="s">
        <v>32</v>
      </c>
    </row>
    <row r="6" spans="1:27" ht="14.4" customHeight="1" x14ac:dyDescent="0.2">
      <c r="A6" s="125" t="str">
        <f>'亜鉛(月別集計)'!A18</f>
        <v>令和7年１月</v>
      </c>
      <c r="B6" s="48">
        <f>+'亜鉛(月別集計)'!C18</f>
        <v>1236.787</v>
      </c>
      <c r="C6" s="147">
        <v>1.0469781752613674</v>
      </c>
      <c r="D6" s="48">
        <f>+'亜鉛(月別集計)'!D18</f>
        <v>2919.8720000000003</v>
      </c>
      <c r="E6" s="147">
        <v>0.90091786529411533</v>
      </c>
      <c r="F6" s="146">
        <f>+'亜鉛(月別集計)'!E18</f>
        <v>584.86800000000005</v>
      </c>
      <c r="G6" s="148">
        <v>1.1563920684953726</v>
      </c>
      <c r="H6" s="161" t="s">
        <v>60</v>
      </c>
      <c r="I6" s="162" t="s">
        <v>58</v>
      </c>
      <c r="J6" s="161" t="s">
        <v>60</v>
      </c>
      <c r="K6" s="163" t="s">
        <v>58</v>
      </c>
      <c r="L6" s="161" t="s">
        <v>60</v>
      </c>
      <c r="M6" s="162" t="s">
        <v>58</v>
      </c>
      <c r="N6" s="161" t="s">
        <v>60</v>
      </c>
      <c r="O6" s="163" t="s">
        <v>58</v>
      </c>
      <c r="P6" s="48">
        <f>+'亜鉛(月別集計)'!L18</f>
        <v>608.93700000000001</v>
      </c>
      <c r="Q6" s="147">
        <v>0.98710581741330383</v>
      </c>
      <c r="R6" s="48">
        <f>+'亜鉛(月別集計)'!M18</f>
        <v>2083.13</v>
      </c>
      <c r="S6" s="148">
        <v>0.88432654276253997</v>
      </c>
      <c r="T6" s="161" t="s">
        <v>60</v>
      </c>
      <c r="U6" s="162" t="s">
        <v>58</v>
      </c>
      <c r="V6" s="161" t="s">
        <v>60</v>
      </c>
      <c r="W6" s="163" t="s">
        <v>58</v>
      </c>
      <c r="X6" s="161" t="s">
        <v>60</v>
      </c>
      <c r="Y6" s="162" t="s">
        <v>58</v>
      </c>
      <c r="Z6" s="161" t="s">
        <v>60</v>
      </c>
      <c r="AA6" s="163" t="s">
        <v>58</v>
      </c>
    </row>
    <row r="7" spans="1:27" ht="14.4" customHeight="1" x14ac:dyDescent="0.2">
      <c r="A7" s="105" t="str">
        <f>'亜鉛(月別集計)'!A19</f>
        <v>２月</v>
      </c>
      <c r="B7" s="35">
        <f>+'亜鉛(月別集計)'!C19</f>
        <v>1193.5239999999999</v>
      </c>
      <c r="C7" s="144">
        <v>1.0811502498043479</v>
      </c>
      <c r="D7" s="35">
        <f>+'亜鉛(月別集計)'!D19</f>
        <v>3166.6710000000003</v>
      </c>
      <c r="E7" s="144">
        <v>1.1504543357814936</v>
      </c>
      <c r="F7" s="47">
        <f>+'亜鉛(月別集計)'!E19</f>
        <v>554.48400000000004</v>
      </c>
      <c r="G7" s="145">
        <v>1.3181351487769148</v>
      </c>
      <c r="H7" s="35"/>
      <c r="I7" s="144"/>
      <c r="J7" s="35"/>
      <c r="K7" s="145"/>
      <c r="L7" s="35"/>
      <c r="M7" s="144"/>
      <c r="N7" s="35"/>
      <c r="O7" s="145"/>
      <c r="P7" s="35">
        <f>+'亜鉛(月別集計)'!L19</f>
        <v>583.82000000000005</v>
      </c>
      <c r="Q7" s="155">
        <v>0.98300717778430202</v>
      </c>
      <c r="R7" s="35">
        <f>+'亜鉛(月別集計)'!M19</f>
        <v>2325.9270000000001</v>
      </c>
      <c r="S7" s="154">
        <v>1.2225406192664887</v>
      </c>
      <c r="T7" s="35"/>
      <c r="U7" s="144"/>
      <c r="V7" s="35"/>
      <c r="W7" s="145"/>
      <c r="X7" s="35"/>
      <c r="Y7" s="144"/>
      <c r="Z7" s="35"/>
      <c r="AA7" s="145"/>
    </row>
    <row r="8" spans="1:27" ht="14.4" customHeight="1" x14ac:dyDescent="0.2">
      <c r="A8" s="125" t="str">
        <f>'亜鉛(月別集計)'!A20</f>
        <v>３月</v>
      </c>
      <c r="B8" s="48">
        <f>+'亜鉛(月別集計)'!C20</f>
        <v>1176.0920000000001</v>
      </c>
      <c r="C8" s="147">
        <v>0.97191412574620872</v>
      </c>
      <c r="D8" s="48">
        <f>+'亜鉛(月別集計)'!D20</f>
        <v>3387.2020000000002</v>
      </c>
      <c r="E8" s="147">
        <v>1.3023850330950033</v>
      </c>
      <c r="F8" s="146">
        <f>+'亜鉛(月別集計)'!E20</f>
        <v>569.34699999999998</v>
      </c>
      <c r="G8" s="148">
        <v>1.1286202641746061</v>
      </c>
      <c r="H8" s="48"/>
      <c r="I8" s="147"/>
      <c r="J8" s="48"/>
      <c r="K8" s="148"/>
      <c r="L8" s="48"/>
      <c r="M8" s="147"/>
      <c r="N8" s="48"/>
      <c r="O8" s="148"/>
      <c r="P8" s="48">
        <f>+'亜鉛(月別集計)'!L20</f>
        <v>564.58600000000001</v>
      </c>
      <c r="Q8" s="147">
        <v>0.83943274343160967</v>
      </c>
      <c r="R8" s="48">
        <f>+'亜鉛(月別集計)'!M20</f>
        <v>2591.4180000000001</v>
      </c>
      <c r="S8" s="148">
        <v>1.4453002641182386</v>
      </c>
      <c r="T8" s="48"/>
      <c r="U8" s="147"/>
      <c r="V8" s="48"/>
      <c r="W8" s="148"/>
      <c r="X8" s="48"/>
      <c r="Y8" s="147"/>
      <c r="Z8" s="48"/>
      <c r="AA8" s="148"/>
    </row>
    <row r="9" spans="1:27" ht="14.4" customHeight="1" x14ac:dyDescent="0.2">
      <c r="A9" s="105" t="str">
        <f>'亜鉛(月別集計)'!A21</f>
        <v>４月</v>
      </c>
      <c r="B9" s="35">
        <f>+'亜鉛(月別集計)'!C21</f>
        <v>1241.479</v>
      </c>
      <c r="C9" s="144">
        <v>1.1516490805051443</v>
      </c>
      <c r="D9" s="35">
        <f>+'亜鉛(月別集計)'!D21</f>
        <v>2604.5829999999996</v>
      </c>
      <c r="E9" s="144">
        <v>1.0059441422230972</v>
      </c>
      <c r="F9" s="47">
        <f>+'亜鉛(月別集計)'!E21</f>
        <v>623.16800000000001</v>
      </c>
      <c r="G9" s="145">
        <v>1.361052957103478</v>
      </c>
      <c r="H9" s="35"/>
      <c r="I9" s="144"/>
      <c r="J9" s="35"/>
      <c r="K9" s="145"/>
      <c r="L9" s="35"/>
      <c r="M9" s="144"/>
      <c r="N9" s="35"/>
      <c r="O9" s="145"/>
      <c r="P9" s="35">
        <f>+'亜鉛(月別集計)'!L21</f>
        <v>556.36099999999999</v>
      </c>
      <c r="Q9" s="155">
        <v>1.0114501345265345</v>
      </c>
      <c r="R9" s="35">
        <f>+'亜鉛(月別集計)'!M21</f>
        <v>1733.0039999999999</v>
      </c>
      <c r="S9" s="154">
        <v>0.99454103198206101</v>
      </c>
      <c r="T9" s="35"/>
      <c r="U9" s="144"/>
      <c r="V9" s="35"/>
      <c r="W9" s="145"/>
      <c r="X9" s="35"/>
      <c r="Y9" s="144"/>
      <c r="Z9" s="35"/>
      <c r="AA9" s="145"/>
    </row>
    <row r="10" spans="1:27" ht="14.4" customHeight="1" x14ac:dyDescent="0.2">
      <c r="A10" s="125" t="str">
        <f>'亜鉛(月別集計)'!A22</f>
        <v>５月</v>
      </c>
      <c r="B10" s="48">
        <f>+'亜鉛(月別集計)'!C22</f>
        <v>1149.1500000000001</v>
      </c>
      <c r="C10" s="147">
        <v>1.155270023129471</v>
      </c>
      <c r="D10" s="48">
        <f>+'亜鉛(月別集計)'!D22</f>
        <v>2840.1880000000001</v>
      </c>
      <c r="E10" s="147">
        <v>1.5111036037064258</v>
      </c>
      <c r="F10" s="146">
        <f>+'亜鉛(月別集計)'!E22</f>
        <v>559.20100000000002</v>
      </c>
      <c r="G10" s="148">
        <v>1.2502990255628819</v>
      </c>
      <c r="H10" s="48"/>
      <c r="I10" s="147"/>
      <c r="J10" s="48"/>
      <c r="K10" s="148"/>
      <c r="L10" s="48"/>
      <c r="M10" s="147"/>
      <c r="N10" s="48"/>
      <c r="O10" s="148"/>
      <c r="P10" s="48">
        <f>+'亜鉛(月別集計)'!L22</f>
        <v>550.21799999999996</v>
      </c>
      <c r="Q10" s="147">
        <v>1.0923678615814314</v>
      </c>
      <c r="R10" s="48">
        <f>+'亜鉛(月別集計)'!M22</f>
        <v>2044.027</v>
      </c>
      <c r="S10" s="148">
        <v>1.7728568442569663</v>
      </c>
      <c r="T10" s="48"/>
      <c r="U10" s="147"/>
      <c r="V10" s="48"/>
      <c r="W10" s="148"/>
      <c r="X10" s="48"/>
      <c r="Y10" s="147"/>
      <c r="Z10" s="48"/>
      <c r="AA10" s="148"/>
    </row>
    <row r="11" spans="1:27" ht="14.4" customHeight="1" x14ac:dyDescent="0.2">
      <c r="A11" s="105" t="str">
        <f>'亜鉛(月別集計)'!A23</f>
        <v>６月</v>
      </c>
      <c r="B11" s="35">
        <f>+'亜鉛(月別集計)'!C23</f>
        <v>1105.6100000000001</v>
      </c>
      <c r="C11" s="144">
        <v>1.0214625022339772</v>
      </c>
      <c r="D11" s="35">
        <f>+'亜鉛(月別集計)'!D23</f>
        <v>3340.8209999999999</v>
      </c>
      <c r="E11" s="144">
        <v>0.86331544508871427</v>
      </c>
      <c r="F11" s="47">
        <f>+'亜鉛(月別集計)'!E23</f>
        <v>483.714</v>
      </c>
      <c r="G11" s="145">
        <v>1.1579464337618446</v>
      </c>
      <c r="H11" s="35"/>
      <c r="I11" s="144"/>
      <c r="J11" s="35"/>
      <c r="K11" s="145"/>
      <c r="L11" s="35"/>
      <c r="M11" s="144"/>
      <c r="N11" s="35"/>
      <c r="O11" s="145"/>
      <c r="P11" s="35">
        <f>+'亜鉛(月別集計)'!L23</f>
        <v>567.78200000000004</v>
      </c>
      <c r="Q11" s="155">
        <v>0.89161410132674079</v>
      </c>
      <c r="R11" s="35">
        <f>+'亜鉛(月別集計)'!M23</f>
        <v>2536.5790000000002</v>
      </c>
      <c r="S11" s="154">
        <v>0.7949309560510267</v>
      </c>
      <c r="T11" s="35"/>
      <c r="U11" s="144"/>
      <c r="V11" s="35"/>
      <c r="W11" s="145"/>
      <c r="X11" s="35"/>
      <c r="Y11" s="144"/>
      <c r="Z11" s="35"/>
      <c r="AA11" s="145"/>
    </row>
    <row r="12" spans="1:27" ht="14.4" customHeight="1" x14ac:dyDescent="0.2">
      <c r="A12" s="125" t="str">
        <f>'亜鉛(月別集計)'!A24</f>
        <v>７月</v>
      </c>
      <c r="B12" s="48">
        <f>+'亜鉛(月別集計)'!C24</f>
        <v>1204.123</v>
      </c>
      <c r="C12" s="147">
        <v>1.1856383718329273</v>
      </c>
      <c r="D12" s="48">
        <f>+'亜鉛(月別集計)'!D24</f>
        <v>3065.085</v>
      </c>
      <c r="E12" s="147">
        <v>1.0282517260288597</v>
      </c>
      <c r="F12" s="146">
        <f>+'亜鉛(月別集計)'!E24</f>
        <v>496.61099999999999</v>
      </c>
      <c r="G12" s="148">
        <v>1.2608735990499516</v>
      </c>
      <c r="H12" s="48"/>
      <c r="I12" s="147"/>
      <c r="J12" s="48"/>
      <c r="K12" s="148"/>
      <c r="L12" s="48"/>
      <c r="M12" s="147"/>
      <c r="N12" s="48"/>
      <c r="O12" s="148"/>
      <c r="P12" s="48">
        <f>+'亜鉛(月別集計)'!L24</f>
        <v>639.48199999999997</v>
      </c>
      <c r="Q12" s="147">
        <v>1.248606370388158</v>
      </c>
      <c r="R12" s="48">
        <f>+'亜鉛(月別集計)'!M24</f>
        <v>2253.3850000000002</v>
      </c>
      <c r="S12" s="148">
        <v>0.98927513111109189</v>
      </c>
      <c r="T12" s="48"/>
      <c r="U12" s="147"/>
      <c r="V12" s="48"/>
      <c r="W12" s="148"/>
      <c r="X12" s="48"/>
      <c r="Y12" s="147"/>
      <c r="Z12" s="48"/>
      <c r="AA12" s="148"/>
    </row>
    <row r="13" spans="1:27" ht="14.4" customHeight="1" x14ac:dyDescent="0.2">
      <c r="A13" s="105" t="str">
        <f>'亜鉛(月別集計)'!A25</f>
        <v>８月</v>
      </c>
      <c r="B13" s="35">
        <f>+'亜鉛(月別集計)'!C25</f>
        <v>894.47400000000005</v>
      </c>
      <c r="C13" s="144">
        <v>0.90852635827106909</v>
      </c>
      <c r="D13" s="35">
        <f>+'亜鉛(月別集計)'!D25</f>
        <v>2509.6099999999997</v>
      </c>
      <c r="E13" s="144">
        <v>0.70888257320419767</v>
      </c>
      <c r="F13" s="47">
        <f>+'亜鉛(月別集計)'!E25</f>
        <v>380.11799999999999</v>
      </c>
      <c r="G13" s="145">
        <v>0.99188122374725396</v>
      </c>
      <c r="H13" s="35"/>
      <c r="I13" s="144"/>
      <c r="J13" s="35"/>
      <c r="K13" s="145"/>
      <c r="L13" s="35"/>
      <c r="M13" s="144"/>
      <c r="N13" s="35"/>
      <c r="O13" s="145"/>
      <c r="P13" s="35">
        <f>+'亜鉛(月別集計)'!L25</f>
        <v>443.01100000000002</v>
      </c>
      <c r="Q13" s="155">
        <v>0.8722466421185513</v>
      </c>
      <c r="R13" s="35">
        <f>+'亜鉛(月別集計)'!M25</f>
        <v>1808.8389999999999</v>
      </c>
      <c r="S13" s="154">
        <v>0.63980147997405656</v>
      </c>
      <c r="T13" s="35"/>
      <c r="U13" s="144"/>
      <c r="V13" s="35"/>
      <c r="W13" s="145"/>
      <c r="X13" s="35"/>
      <c r="Y13" s="144"/>
      <c r="Z13" s="35"/>
      <c r="AA13" s="145"/>
    </row>
    <row r="14" spans="1:27" ht="14.4" customHeight="1" x14ac:dyDescent="0.2">
      <c r="A14" s="125" t="str">
        <f>'亜鉛(月別集計)'!A26</f>
        <v>９月</v>
      </c>
      <c r="B14" s="48">
        <f>+'亜鉛(月別集計)'!C26</f>
        <v>1087.8409999999999</v>
      </c>
      <c r="C14" s="147">
        <v>0.94782113006971469</v>
      </c>
      <c r="D14" s="48">
        <f>+'亜鉛(月別集計)'!D26</f>
        <v>3010.88</v>
      </c>
      <c r="E14" s="147">
        <v>0.83678340771017767</v>
      </c>
      <c r="F14" s="146">
        <f>+'亜鉛(月別集計)'!E26</f>
        <v>467.02</v>
      </c>
      <c r="G14" s="148">
        <v>1.1125525219637304</v>
      </c>
      <c r="H14" s="48"/>
      <c r="I14" s="147"/>
      <c r="J14" s="48"/>
      <c r="K14" s="148"/>
      <c r="L14" s="48"/>
      <c r="M14" s="147"/>
      <c r="N14" s="48"/>
      <c r="O14" s="148"/>
      <c r="P14" s="48">
        <f>+'亜鉛(月別集計)'!L26</f>
        <v>574.99</v>
      </c>
      <c r="Q14" s="147">
        <v>0.87946809844026452</v>
      </c>
      <c r="R14" s="48">
        <f>+'亜鉛(月別集計)'!M26</f>
        <v>2194.1320000000001</v>
      </c>
      <c r="S14" s="148">
        <v>0.78396489765953914</v>
      </c>
      <c r="T14" s="48"/>
      <c r="U14" s="147"/>
      <c r="V14" s="48"/>
      <c r="W14" s="148"/>
      <c r="X14" s="48"/>
      <c r="Y14" s="147"/>
      <c r="Z14" s="48"/>
      <c r="AA14" s="148"/>
    </row>
    <row r="15" spans="1:27" ht="14.4" customHeight="1" x14ac:dyDescent="0.2">
      <c r="A15" s="105" t="str">
        <f>'亜鉛(月別集計)'!A27</f>
        <v>１０月</v>
      </c>
      <c r="B15" s="35">
        <f>+'亜鉛(月別集計)'!C27</f>
        <v>1170.1329999999998</v>
      </c>
      <c r="C15" s="144">
        <v>0.99444659183238804</v>
      </c>
      <c r="D15" s="35">
        <f>+'亜鉛(月別集計)'!D27</f>
        <v>3131.0190000000002</v>
      </c>
      <c r="E15" s="144">
        <v>0.82239191805345624</v>
      </c>
      <c r="F15" s="47">
        <f>+'亜鉛(月別集計)'!E27</f>
        <v>488.983</v>
      </c>
      <c r="G15" s="145">
        <v>1.0203112873651443</v>
      </c>
      <c r="H15" s="35"/>
      <c r="I15" s="144"/>
      <c r="J15" s="35"/>
      <c r="K15" s="145"/>
      <c r="L15" s="35"/>
      <c r="M15" s="144"/>
      <c r="N15" s="35"/>
      <c r="O15" s="145"/>
      <c r="P15" s="35">
        <f>+'亜鉛(月別集計)'!L27</f>
        <v>639.95299999999997</v>
      </c>
      <c r="Q15" s="155">
        <v>1.0034753673804164</v>
      </c>
      <c r="R15" s="35">
        <f>+'亜鉛(月別集計)'!M27</f>
        <v>2330.1080000000002</v>
      </c>
      <c r="S15" s="154">
        <v>0.76380551827542109</v>
      </c>
      <c r="T15" s="35"/>
      <c r="U15" s="144"/>
      <c r="V15" s="35"/>
      <c r="W15" s="145"/>
      <c r="X15" s="35"/>
      <c r="Y15" s="144"/>
      <c r="Z15" s="35"/>
      <c r="AA15" s="145"/>
    </row>
    <row r="16" spans="1:27" ht="14.4" customHeight="1" x14ac:dyDescent="0.2">
      <c r="A16" s="125" t="str">
        <f>'亜鉛(月別集計)'!A28</f>
        <v>１１月</v>
      </c>
      <c r="B16" s="48">
        <f>+'亜鉛(月別集計)'!C28</f>
        <v>1064.258</v>
      </c>
      <c r="C16" s="147">
        <v>0.92778871400744378</v>
      </c>
      <c r="D16" s="48">
        <f>+'亜鉛(月別集計)'!D28</f>
        <v>2841.84</v>
      </c>
      <c r="E16" s="147">
        <v>0.89849940381881233</v>
      </c>
      <c r="F16" s="146">
        <f>+'亜鉛(月別集計)'!E28</f>
        <v>479.54700000000003</v>
      </c>
      <c r="G16" s="148">
        <v>1.0004888622579664</v>
      </c>
      <c r="H16" s="48"/>
      <c r="I16" s="147"/>
      <c r="J16" s="48"/>
      <c r="K16" s="148"/>
      <c r="L16" s="48"/>
      <c r="M16" s="147"/>
      <c r="N16" s="48"/>
      <c r="O16" s="148"/>
      <c r="P16" s="48">
        <f>+'亜鉛(月別集計)'!L28</f>
        <v>506.23099999999999</v>
      </c>
      <c r="Q16" s="147">
        <v>0.86643345635669078</v>
      </c>
      <c r="R16" s="48">
        <f>+'亜鉛(月別集計)'!M28</f>
        <v>2014.62</v>
      </c>
      <c r="S16" s="148">
        <v>0.87157555890754967</v>
      </c>
      <c r="T16" s="48"/>
      <c r="U16" s="147"/>
      <c r="V16" s="48"/>
      <c r="W16" s="148"/>
      <c r="X16" s="48"/>
      <c r="Y16" s="147"/>
      <c r="Z16" s="48"/>
      <c r="AA16" s="148"/>
    </row>
    <row r="17" spans="1:27" ht="14.4" customHeight="1" x14ac:dyDescent="0.2">
      <c r="A17" s="118" t="str">
        <f>'亜鉛(月別集計)'!A29</f>
        <v>１２月</v>
      </c>
      <c r="B17" s="114">
        <f>+'亜鉛(月別集計)'!C29</f>
        <v>1001.7669999999999</v>
      </c>
      <c r="C17" s="39">
        <v>0.95061798987989721</v>
      </c>
      <c r="D17" s="114">
        <f>+'亜鉛(月別集計)'!D29</f>
        <v>2969.038</v>
      </c>
      <c r="E17" s="39">
        <v>0.91805271593502236</v>
      </c>
      <c r="F17" s="149">
        <f>+'亜鉛(月別集計)'!E29</f>
        <v>458.14800000000002</v>
      </c>
      <c r="G17" s="40">
        <v>1.008180616845344</v>
      </c>
      <c r="H17" s="114"/>
      <c r="I17" s="39"/>
      <c r="J17" s="114"/>
      <c r="K17" s="40"/>
      <c r="L17" s="114"/>
      <c r="M17" s="39"/>
      <c r="N17" s="114"/>
      <c r="O17" s="40"/>
      <c r="P17" s="114">
        <f>+'亜鉛(月別集計)'!L29</f>
        <v>512.72799999999995</v>
      </c>
      <c r="Q17" s="157">
        <v>0.89759704816087105</v>
      </c>
      <c r="R17" s="114">
        <f>+'亜鉛(月別集計)'!M29</f>
        <v>2161.6109999999999</v>
      </c>
      <c r="S17" s="156">
        <v>0.86891428254518044</v>
      </c>
      <c r="T17" s="114"/>
      <c r="U17" s="39"/>
      <c r="V17" s="114"/>
      <c r="W17" s="40"/>
      <c r="X17" s="114"/>
      <c r="Y17" s="39"/>
      <c r="Z17" s="114"/>
      <c r="AA17" s="40"/>
    </row>
    <row r="18" spans="1:27" ht="14.4" customHeight="1" x14ac:dyDescent="0.2">
      <c r="A18" s="140" t="s">
        <v>49</v>
      </c>
      <c r="B18" s="151">
        <f>SUM(B6:B17)</f>
        <v>13525.237999999999</v>
      </c>
      <c r="C18" s="164"/>
      <c r="D18" s="151">
        <f>SUM(D6:D17)</f>
        <v>35786.809000000001</v>
      </c>
      <c r="E18" s="164"/>
      <c r="F18" s="165">
        <f>SUM(F6:F17)</f>
        <v>6145.2090000000017</v>
      </c>
      <c r="G18" s="166"/>
      <c r="H18" s="151"/>
      <c r="I18" s="164"/>
      <c r="J18" s="151"/>
      <c r="K18" s="166"/>
      <c r="L18" s="151"/>
      <c r="M18" s="164"/>
      <c r="N18" s="151"/>
      <c r="O18" s="166"/>
      <c r="P18" s="151">
        <f>SUM(P6:P17)</f>
        <v>6748.0989999999993</v>
      </c>
      <c r="Q18" s="164"/>
      <c r="R18" s="151">
        <f>SUM(R6:R17)</f>
        <v>26076.780000000002</v>
      </c>
      <c r="S18" s="166"/>
      <c r="T18" s="81"/>
      <c r="U18" s="152"/>
      <c r="V18" s="81"/>
      <c r="W18" s="153"/>
      <c r="X18" s="81"/>
      <c r="Y18" s="152"/>
      <c r="Z18" s="81"/>
      <c r="AA18" s="153"/>
    </row>
    <row r="19" spans="1:27" ht="14.4" customHeight="1" x14ac:dyDescent="0.2">
      <c r="A19" s="100" t="s">
        <v>96</v>
      </c>
      <c r="B19" s="35">
        <f>'亜鉛(月別集計)'!C31</f>
        <v>14481.893</v>
      </c>
      <c r="C19" s="144"/>
      <c r="D19" s="35">
        <f>'亜鉛(月別集計)'!D31</f>
        <v>37456.773999999998</v>
      </c>
      <c r="E19" s="144"/>
      <c r="F19" s="47">
        <f>'亜鉛(月別集計)'!E31</f>
        <v>6750.31</v>
      </c>
      <c r="G19" s="145"/>
      <c r="H19" s="35"/>
      <c r="I19" s="144"/>
      <c r="J19" s="35"/>
      <c r="K19" s="145"/>
      <c r="L19" s="35"/>
      <c r="M19" s="144"/>
      <c r="N19" s="35"/>
      <c r="O19" s="145"/>
      <c r="P19" s="35">
        <f>'亜鉛(月別集計)'!L31</f>
        <v>7118.7130000000006</v>
      </c>
      <c r="Q19" s="155"/>
      <c r="R19" s="35">
        <f>'亜鉛(月別集計)'!M31</f>
        <v>27445.329000000005</v>
      </c>
      <c r="S19" s="154"/>
      <c r="T19" s="35"/>
      <c r="U19" s="35"/>
      <c r="V19" s="35"/>
      <c r="W19" s="36"/>
      <c r="X19" s="35"/>
      <c r="Y19" s="35"/>
      <c r="Z19" s="35"/>
      <c r="AA19" s="36"/>
    </row>
    <row r="20" spans="1:27" ht="14.4" customHeight="1" x14ac:dyDescent="0.2">
      <c r="A20" s="140" t="s">
        <v>48</v>
      </c>
      <c r="B20" s="10">
        <v>1</v>
      </c>
      <c r="C20" s="10"/>
      <c r="D20" s="10">
        <v>1</v>
      </c>
      <c r="E20" s="11"/>
      <c r="F20" s="10">
        <f>F18/$B$18</f>
        <v>0.45435126538993265</v>
      </c>
      <c r="G20" s="11"/>
      <c r="H20" s="10"/>
      <c r="I20" s="10"/>
      <c r="J20" s="10"/>
      <c r="K20" s="11"/>
      <c r="L20" s="10"/>
      <c r="M20" s="10"/>
      <c r="N20" s="10"/>
      <c r="O20" s="11"/>
      <c r="P20" s="10">
        <f>P18/$B$18</f>
        <v>0.4989264514236274</v>
      </c>
      <c r="Q20" s="10"/>
      <c r="R20" s="10">
        <f>R18/$D$18</f>
        <v>0.72867016447317223</v>
      </c>
      <c r="S20" s="11"/>
      <c r="T20" s="10"/>
      <c r="U20" s="10"/>
      <c r="V20" s="10"/>
      <c r="W20" s="11"/>
      <c r="X20" s="10"/>
      <c r="Y20" s="10"/>
      <c r="Z20" s="10"/>
      <c r="AA20" s="11"/>
    </row>
    <row r="21" spans="1:27" ht="14.4" customHeight="1" x14ac:dyDescent="0.2">
      <c r="A21" s="127" t="s">
        <v>50</v>
      </c>
      <c r="B21" s="39">
        <f>B18/B19</f>
        <v>0.93394130173451773</v>
      </c>
      <c r="C21" s="39"/>
      <c r="D21" s="39">
        <f>D18/D19</f>
        <v>0.95541620856083342</v>
      </c>
      <c r="E21" s="40"/>
      <c r="F21" s="39">
        <f>F18/F19</f>
        <v>0.91035952422925781</v>
      </c>
      <c r="G21" s="302"/>
      <c r="H21" s="303"/>
      <c r="I21" s="303"/>
      <c r="J21" s="303"/>
      <c r="K21" s="302"/>
      <c r="L21" s="303"/>
      <c r="M21" s="303"/>
      <c r="N21" s="303"/>
      <c r="O21" s="302"/>
      <c r="P21" s="160">
        <f>P18/P19</f>
        <v>0.94793806127596358</v>
      </c>
      <c r="Q21" s="39"/>
      <c r="R21" s="39">
        <f>R18/R19</f>
        <v>0.95013544927809013</v>
      </c>
      <c r="S21" s="302"/>
      <c r="T21" s="303"/>
      <c r="U21" s="303"/>
      <c r="V21" s="303"/>
      <c r="W21" s="302"/>
      <c r="X21" s="303"/>
      <c r="Y21" s="303"/>
      <c r="Z21" s="303"/>
      <c r="AA21" s="302"/>
    </row>
    <row r="22" spans="1:27" ht="14.4" customHeight="1" x14ac:dyDescent="0.2">
      <c r="A22" s="125" t="str">
        <f>'亜鉛(月別集計)'!A34</f>
        <v>令和8年１月</v>
      </c>
      <c r="B22" s="48">
        <f>+'亜鉛(月別集計)'!C34</f>
        <v>1066.058</v>
      </c>
      <c r="C22" s="147">
        <f t="shared" ref="C22:C33" si="0">B22/B6</f>
        <v>0.86195763700621042</v>
      </c>
      <c r="D22" s="48">
        <f>+'亜鉛(月別集計)'!D34</f>
        <v>2963.518</v>
      </c>
      <c r="E22" s="147">
        <f t="shared" ref="E22:E33" si="1">D22/D6</f>
        <v>1.014947915525064</v>
      </c>
      <c r="F22" s="146">
        <f>+'亜鉛(月別集計)'!E34</f>
        <v>481.96699999999998</v>
      </c>
      <c r="G22" s="148">
        <f t="shared" ref="G22:G33" si="2">F22/F6</f>
        <v>0.82406115567957205</v>
      </c>
      <c r="H22" s="123" t="s">
        <v>54</v>
      </c>
      <c r="I22" s="143" t="s">
        <v>53</v>
      </c>
      <c r="J22" s="123" t="s">
        <v>54</v>
      </c>
      <c r="K22" s="143" t="s">
        <v>58</v>
      </c>
      <c r="L22" s="268" t="s">
        <v>54</v>
      </c>
      <c r="M22" s="143" t="s">
        <v>53</v>
      </c>
      <c r="N22" s="123" t="s">
        <v>54</v>
      </c>
      <c r="O22" s="142" t="s">
        <v>53</v>
      </c>
      <c r="P22" s="48">
        <f>+'亜鉛(月別集計)'!L34</f>
        <v>515.69399999999996</v>
      </c>
      <c r="Q22" s="147">
        <f t="shared" ref="Q22:Q33" si="3">P22/P6</f>
        <v>0.8468757851797476</v>
      </c>
      <c r="R22" s="48">
        <f>+'亜鉛(月別集計)'!M34</f>
        <v>2149.3130000000001</v>
      </c>
      <c r="S22" s="148">
        <f t="shared" ref="S22:S33" si="4">R22/R6</f>
        <v>1.0317709408438263</v>
      </c>
      <c r="T22" s="123" t="s">
        <v>54</v>
      </c>
      <c r="U22" s="275" t="s">
        <v>53</v>
      </c>
      <c r="V22" s="123" t="s">
        <v>54</v>
      </c>
      <c r="W22" s="143" t="s">
        <v>53</v>
      </c>
      <c r="X22" s="176">
        <f>'亜鉛(月別集計)'!R34</f>
        <v>550.36400000000003</v>
      </c>
      <c r="Y22" s="143" t="s">
        <v>53</v>
      </c>
      <c r="Z22" s="276">
        <f>'亜鉛(月別集計)'!S34</f>
        <v>814.20500000000004</v>
      </c>
      <c r="AA22" s="142" t="s">
        <v>53</v>
      </c>
    </row>
    <row r="23" spans="1:27" ht="14.4" customHeight="1" x14ac:dyDescent="0.2">
      <c r="A23" s="105" t="str">
        <f>'亜鉛(月別集計)'!A35</f>
        <v>２月</v>
      </c>
      <c r="B23" s="35">
        <f>+'亜鉛(月別集計)'!C35</f>
        <v>1074.9780000000001</v>
      </c>
      <c r="C23" s="155">
        <f t="shared" si="0"/>
        <v>0.90067564623752872</v>
      </c>
      <c r="D23" s="35">
        <f>+'亜鉛(月別集計)'!D35</f>
        <v>3019.3760000000002</v>
      </c>
      <c r="E23" s="155">
        <f t="shared" si="1"/>
        <v>0.95348585312462197</v>
      </c>
      <c r="F23" s="47">
        <f>+'亜鉛(月別集計)'!E35</f>
        <v>461.03399999999999</v>
      </c>
      <c r="G23" s="154">
        <f t="shared" si="2"/>
        <v>0.83146492955612783</v>
      </c>
      <c r="H23" s="35"/>
      <c r="I23" s="155"/>
      <c r="J23" s="35"/>
      <c r="K23" s="154"/>
      <c r="L23" s="35"/>
      <c r="M23" s="155"/>
      <c r="N23" s="35"/>
      <c r="O23" s="154"/>
      <c r="P23" s="35">
        <f>+'亜鉛(月別集計)'!L35</f>
        <v>538.53200000000004</v>
      </c>
      <c r="Q23" s="155">
        <f t="shared" si="3"/>
        <v>0.92242814566133391</v>
      </c>
      <c r="R23" s="35">
        <f>+'亜鉛(月別集計)'!M35</f>
        <v>2149.578</v>
      </c>
      <c r="S23" s="154">
        <f t="shared" si="4"/>
        <v>0.92418119743224958</v>
      </c>
      <c r="T23" s="35"/>
      <c r="U23" s="155"/>
      <c r="V23" s="35"/>
      <c r="W23" s="154"/>
      <c r="X23" s="35"/>
      <c r="Y23" s="155"/>
      <c r="Z23" s="35"/>
      <c r="AA23" s="154"/>
    </row>
    <row r="24" spans="1:27" ht="14.4" customHeight="1" x14ac:dyDescent="0.2">
      <c r="A24" s="125" t="str">
        <f>'亜鉛(月別集計)'!A36</f>
        <v>３月</v>
      </c>
      <c r="B24" s="48">
        <f>+'亜鉛(月別集計)'!C36</f>
        <v>1133.7759999999998</v>
      </c>
      <c r="C24" s="147">
        <f t="shared" si="0"/>
        <v>0.96401982157858379</v>
      </c>
      <c r="D24" s="48">
        <f>+'亜鉛(月別集計)'!D36</f>
        <v>3230.7809999999999</v>
      </c>
      <c r="E24" s="147">
        <f t="shared" si="1"/>
        <v>0.95381999656353522</v>
      </c>
      <c r="F24" s="146">
        <f>+'亜鉛(月別集計)'!E36</f>
        <v>537.75199999999995</v>
      </c>
      <c r="G24" s="148">
        <f t="shared" si="2"/>
        <v>0.94450660142233112</v>
      </c>
      <c r="H24" s="48"/>
      <c r="I24" s="147"/>
      <c r="J24" s="48"/>
      <c r="K24" s="148"/>
      <c r="L24" s="48"/>
      <c r="M24" s="147"/>
      <c r="N24" s="48"/>
      <c r="O24" s="148"/>
      <c r="P24" s="48">
        <f>+'亜鉛(月別集計)'!L36</f>
        <v>531.029</v>
      </c>
      <c r="Q24" s="147">
        <f t="shared" si="3"/>
        <v>0.94056352796562437</v>
      </c>
      <c r="R24" s="48">
        <f>+'亜鉛(月別集計)'!M36</f>
        <v>2328.5300000000002</v>
      </c>
      <c r="S24" s="148">
        <f t="shared" si="4"/>
        <v>0.89855438219538497</v>
      </c>
      <c r="T24" s="48"/>
      <c r="U24" s="147"/>
      <c r="V24" s="48"/>
      <c r="W24" s="148"/>
      <c r="X24" s="48"/>
      <c r="Y24" s="147"/>
      <c r="Z24" s="48"/>
      <c r="AA24" s="148"/>
    </row>
    <row r="25" spans="1:27" ht="14.4" customHeight="1" x14ac:dyDescent="0.2">
      <c r="A25" s="105" t="str">
        <f>'亜鉛(月別集計)'!A37</f>
        <v>４月</v>
      </c>
      <c r="B25" s="35">
        <f>+'亜鉛(月別集計)'!C37</f>
        <v>1138.934</v>
      </c>
      <c r="C25" s="155">
        <f t="shared" si="0"/>
        <v>0.91740093871906003</v>
      </c>
      <c r="D25" s="35">
        <f>+'亜鉛(月別集計)'!D37</f>
        <v>3288.1559999999999</v>
      </c>
      <c r="E25" s="155">
        <f t="shared" si="1"/>
        <v>1.2624500735818365</v>
      </c>
      <c r="F25" s="47">
        <f>+'亜鉛(月別集計)'!E37</f>
        <v>534.69100000000003</v>
      </c>
      <c r="G25" s="154">
        <f t="shared" si="2"/>
        <v>0.85802063007086371</v>
      </c>
      <c r="H25" s="35"/>
      <c r="I25" s="155"/>
      <c r="J25" s="35"/>
      <c r="K25" s="154"/>
      <c r="L25" s="35"/>
      <c r="M25" s="155"/>
      <c r="N25" s="35"/>
      <c r="O25" s="154"/>
      <c r="P25" s="35">
        <f>+'亜鉛(月別集計)'!L37</f>
        <v>511.387</v>
      </c>
      <c r="Q25" s="155">
        <f t="shared" si="3"/>
        <v>0.91916399603854337</v>
      </c>
      <c r="R25" s="35">
        <f>+'亜鉛(月別集計)'!M37</f>
        <v>2324.8049999999998</v>
      </c>
      <c r="S25" s="154">
        <f t="shared" si="4"/>
        <v>1.3414885366681208</v>
      </c>
      <c r="T25" s="35"/>
      <c r="U25" s="155"/>
      <c r="V25" s="35"/>
      <c r="W25" s="154"/>
      <c r="X25" s="35"/>
      <c r="Y25" s="155"/>
      <c r="Z25" s="35"/>
      <c r="AA25" s="154"/>
    </row>
    <row r="26" spans="1:27" ht="14.4" customHeight="1" x14ac:dyDescent="0.2">
      <c r="A26" s="125" t="str">
        <f>'亜鉛(月別集計)'!A38</f>
        <v>５月</v>
      </c>
      <c r="B26" s="48">
        <f>+'亜鉛(月別集計)'!C38</f>
        <v>1032.502</v>
      </c>
      <c r="C26" s="147">
        <f t="shared" si="0"/>
        <v>0.8984919288169515</v>
      </c>
      <c r="D26" s="48">
        <f>+'亜鉛(月別集計)'!D38</f>
        <v>3034.2579999999998</v>
      </c>
      <c r="E26" s="147">
        <f t="shared" si="1"/>
        <v>1.0683299837898053</v>
      </c>
      <c r="F26" s="146">
        <f>+'亜鉛(月別集計)'!E38</f>
        <v>476.47399999999999</v>
      </c>
      <c r="G26" s="148">
        <f t="shared" si="2"/>
        <v>0.85206213865855029</v>
      </c>
      <c r="H26" s="48"/>
      <c r="I26" s="147"/>
      <c r="J26" s="48"/>
      <c r="K26" s="148"/>
      <c r="L26" s="48"/>
      <c r="M26" s="147"/>
      <c r="N26" s="48"/>
      <c r="O26" s="148"/>
      <c r="P26" s="48">
        <f>+'亜鉛(月別集計)'!L38</f>
        <v>470.58499999999998</v>
      </c>
      <c r="Q26" s="147">
        <f t="shared" si="3"/>
        <v>0.85527009294497824</v>
      </c>
      <c r="R26" s="48">
        <f>+'亜鉛(月別集計)'!M38</f>
        <v>2127.0070000000001</v>
      </c>
      <c r="S26" s="148">
        <f t="shared" si="4"/>
        <v>1.0405963326316139</v>
      </c>
      <c r="T26" s="48"/>
      <c r="U26" s="147"/>
      <c r="V26" s="48"/>
      <c r="W26" s="148"/>
      <c r="X26" s="48"/>
      <c r="Y26" s="147"/>
      <c r="Z26" s="48"/>
      <c r="AA26" s="148"/>
    </row>
    <row r="27" spans="1:27" ht="14.4" customHeight="1" x14ac:dyDescent="0.2">
      <c r="A27" s="105" t="str">
        <f>'亜鉛(月別集計)'!A39</f>
        <v>６月</v>
      </c>
      <c r="B27" s="35">
        <f>+'亜鉛(月別集計)'!C39</f>
        <v>1154.086</v>
      </c>
      <c r="C27" s="155">
        <f t="shared" si="0"/>
        <v>1.0438454789663623</v>
      </c>
      <c r="D27" s="35">
        <f>+'亜鉛(月別集計)'!D39</f>
        <v>3278.8179999999998</v>
      </c>
      <c r="E27" s="155">
        <f t="shared" si="1"/>
        <v>0.98144078955442382</v>
      </c>
      <c r="F27" s="47">
        <f>+'亜鉛(月別集計)'!E39</f>
        <v>525.13199999999995</v>
      </c>
      <c r="G27" s="154">
        <f t="shared" si="2"/>
        <v>1.0856249767424551</v>
      </c>
      <c r="H27" s="35"/>
      <c r="I27" s="155"/>
      <c r="J27" s="35"/>
      <c r="K27" s="154"/>
      <c r="L27" s="35"/>
      <c r="M27" s="155"/>
      <c r="N27" s="35"/>
      <c r="O27" s="154"/>
      <c r="P27" s="35">
        <f>+'亜鉛(月別集計)'!L39</f>
        <v>572.61400000000003</v>
      </c>
      <c r="Q27" s="155">
        <f t="shared" si="3"/>
        <v>1.0085103085339091</v>
      </c>
      <c r="R27" s="35">
        <f>+'亜鉛(月別集計)'!M39</f>
        <v>2290.7669999999998</v>
      </c>
      <c r="S27" s="154">
        <f t="shared" si="4"/>
        <v>0.90309310295480627</v>
      </c>
      <c r="T27" s="35"/>
      <c r="U27" s="155"/>
      <c r="V27" s="35"/>
      <c r="W27" s="154"/>
      <c r="X27" s="35"/>
      <c r="Y27" s="155"/>
      <c r="Z27" s="35"/>
      <c r="AA27" s="154"/>
    </row>
    <row r="28" spans="1:27" ht="14.4" customHeight="1" x14ac:dyDescent="0.2">
      <c r="A28" s="125" t="str">
        <f>'亜鉛(月別集計)'!A40</f>
        <v>７月</v>
      </c>
      <c r="B28" s="48">
        <f>+'亜鉛(月別集計)'!C40</f>
        <v>1260.0700000000002</v>
      </c>
      <c r="C28" s="147">
        <f t="shared" si="0"/>
        <v>1.0464628613522042</v>
      </c>
      <c r="D28" s="48">
        <f>+'亜鉛(月別集計)'!D40</f>
        <v>3527.3860000000004</v>
      </c>
      <c r="E28" s="147">
        <f t="shared" si="1"/>
        <v>1.1508281173279045</v>
      </c>
      <c r="F28" s="146">
        <f>+'亜鉛(月別集計)'!E40</f>
        <v>562.70500000000004</v>
      </c>
      <c r="G28" s="148">
        <f t="shared" si="2"/>
        <v>1.133090084593374</v>
      </c>
      <c r="H28" s="48"/>
      <c r="I28" s="147"/>
      <c r="J28" s="48"/>
      <c r="K28" s="148"/>
      <c r="L28" s="48"/>
      <c r="M28" s="147"/>
      <c r="N28" s="48"/>
      <c r="O28" s="148"/>
      <c r="P28" s="48">
        <f>+'亜鉛(月別集計)'!L40</f>
        <v>626.18600000000004</v>
      </c>
      <c r="Q28" s="147">
        <f t="shared" si="3"/>
        <v>0.97920817161390006</v>
      </c>
      <c r="R28" s="48">
        <f>+'亜鉛(月別集計)'!M40</f>
        <v>2460.4560000000001</v>
      </c>
      <c r="S28" s="148">
        <f t="shared" si="4"/>
        <v>1.0918933071800867</v>
      </c>
      <c r="T28" s="48"/>
      <c r="U28" s="147"/>
      <c r="V28" s="48"/>
      <c r="W28" s="148"/>
      <c r="X28" s="48"/>
      <c r="Y28" s="147"/>
      <c r="Z28" s="48"/>
      <c r="AA28" s="148"/>
    </row>
    <row r="29" spans="1:27" ht="14.4" customHeight="1" x14ac:dyDescent="0.2">
      <c r="A29" s="105" t="str">
        <f>'亜鉛(月別集計)'!A41</f>
        <v>８月</v>
      </c>
      <c r="B29" s="35">
        <f>+'亜鉛(月別集計)'!C41</f>
        <v>1129.556</v>
      </c>
      <c r="C29" s="155">
        <f t="shared" si="0"/>
        <v>1.2628159119214197</v>
      </c>
      <c r="D29" s="35">
        <f>+'亜鉛(月別集計)'!D41</f>
        <v>3078.2550000000001</v>
      </c>
      <c r="E29" s="155">
        <f t="shared" si="1"/>
        <v>1.2265869995736391</v>
      </c>
      <c r="F29" s="47">
        <f>+'亜鉛(月別集計)'!E41</f>
        <v>575.84799999999996</v>
      </c>
      <c r="G29" s="154">
        <f t="shared" si="2"/>
        <v>1.5149190514524435</v>
      </c>
      <c r="H29" s="35"/>
      <c r="I29" s="155"/>
      <c r="J29" s="35"/>
      <c r="K29" s="154"/>
      <c r="L29" s="35"/>
      <c r="M29" s="155"/>
      <c r="N29" s="35"/>
      <c r="O29" s="154"/>
      <c r="P29" s="35">
        <f>+'亜鉛(月別集計)'!L41</f>
        <v>468.875</v>
      </c>
      <c r="Q29" s="155">
        <f t="shared" si="3"/>
        <v>1.0583822975050281</v>
      </c>
      <c r="R29" s="35">
        <f>+'亜鉛(月別集計)'!M41</f>
        <v>2041.2090000000001</v>
      </c>
      <c r="S29" s="154">
        <f t="shared" si="4"/>
        <v>1.1284636167176847</v>
      </c>
      <c r="T29" s="35"/>
      <c r="U29" s="155"/>
      <c r="V29" s="35"/>
      <c r="W29" s="154"/>
      <c r="X29" s="35"/>
      <c r="Y29" s="155"/>
      <c r="Z29" s="35"/>
      <c r="AA29" s="154"/>
    </row>
    <row r="30" spans="1:27" ht="14.4" customHeight="1" x14ac:dyDescent="0.2">
      <c r="A30" s="125" t="str">
        <f>'亜鉛(月別集計)'!A42</f>
        <v>９月</v>
      </c>
      <c r="B30" s="48">
        <f>+'亜鉛(月別集計)'!C42</f>
        <v>0</v>
      </c>
      <c r="C30" s="147">
        <f t="shared" si="0"/>
        <v>0</v>
      </c>
      <c r="D30" s="48">
        <f>+'亜鉛(月別集計)'!D42</f>
        <v>0</v>
      </c>
      <c r="E30" s="147">
        <f t="shared" si="1"/>
        <v>0</v>
      </c>
      <c r="F30" s="146">
        <f>+'亜鉛(月別集計)'!E42</f>
        <v>0</v>
      </c>
      <c r="G30" s="148">
        <f t="shared" si="2"/>
        <v>0</v>
      </c>
      <c r="H30" s="48"/>
      <c r="I30" s="147"/>
      <c r="J30" s="48"/>
      <c r="K30" s="148"/>
      <c r="L30" s="48"/>
      <c r="M30" s="147"/>
      <c r="N30" s="48"/>
      <c r="O30" s="148"/>
      <c r="P30" s="48">
        <f>+'亜鉛(月別集計)'!L42</f>
        <v>0</v>
      </c>
      <c r="Q30" s="147">
        <f t="shared" si="3"/>
        <v>0</v>
      </c>
      <c r="R30" s="48">
        <f>+'亜鉛(月別集計)'!M42</f>
        <v>0</v>
      </c>
      <c r="S30" s="148">
        <f t="shared" si="4"/>
        <v>0</v>
      </c>
      <c r="T30" s="48"/>
      <c r="U30" s="147"/>
      <c r="V30" s="48"/>
      <c r="W30" s="148"/>
      <c r="X30" s="48"/>
      <c r="Y30" s="147"/>
      <c r="Z30" s="48"/>
      <c r="AA30" s="148"/>
    </row>
    <row r="31" spans="1:27" ht="14.4" customHeight="1" x14ac:dyDescent="0.2">
      <c r="A31" s="105" t="str">
        <f>'亜鉛(月別集計)'!A43</f>
        <v>１０月</v>
      </c>
      <c r="B31" s="35">
        <f>+'亜鉛(月別集計)'!C43</f>
        <v>0</v>
      </c>
      <c r="C31" s="155">
        <f t="shared" si="0"/>
        <v>0</v>
      </c>
      <c r="D31" s="35">
        <f>+'亜鉛(月別集計)'!D43</f>
        <v>0</v>
      </c>
      <c r="E31" s="155">
        <f t="shared" si="1"/>
        <v>0</v>
      </c>
      <c r="F31" s="47">
        <f>+'亜鉛(月別集計)'!E43</f>
        <v>0</v>
      </c>
      <c r="G31" s="154">
        <f t="shared" si="2"/>
        <v>0</v>
      </c>
      <c r="H31" s="35"/>
      <c r="I31" s="155"/>
      <c r="J31" s="35"/>
      <c r="K31" s="154"/>
      <c r="L31" s="35"/>
      <c r="M31" s="155"/>
      <c r="N31" s="35"/>
      <c r="O31" s="154"/>
      <c r="P31" s="35">
        <f>+'亜鉛(月別集計)'!L43</f>
        <v>0</v>
      </c>
      <c r="Q31" s="155">
        <f t="shared" si="3"/>
        <v>0</v>
      </c>
      <c r="R31" s="35">
        <f>+'亜鉛(月別集計)'!M43</f>
        <v>0</v>
      </c>
      <c r="S31" s="154">
        <f t="shared" si="4"/>
        <v>0</v>
      </c>
      <c r="T31" s="35"/>
      <c r="U31" s="155"/>
      <c r="V31" s="35"/>
      <c r="W31" s="154"/>
      <c r="X31" s="35"/>
      <c r="Y31" s="155"/>
      <c r="Z31" s="35"/>
      <c r="AA31" s="154"/>
    </row>
    <row r="32" spans="1:27" ht="14.4" customHeight="1" x14ac:dyDescent="0.2">
      <c r="A32" s="125" t="str">
        <f>'亜鉛(月別集計)'!A44</f>
        <v>１１月</v>
      </c>
      <c r="B32" s="48">
        <f>+'亜鉛(月別集計)'!C44</f>
        <v>0</v>
      </c>
      <c r="C32" s="147">
        <f t="shared" si="0"/>
        <v>0</v>
      </c>
      <c r="D32" s="48">
        <f>+'亜鉛(月別集計)'!D44</f>
        <v>0</v>
      </c>
      <c r="E32" s="147">
        <f t="shared" si="1"/>
        <v>0</v>
      </c>
      <c r="F32" s="146">
        <f>+'亜鉛(月別集計)'!E44</f>
        <v>0</v>
      </c>
      <c r="G32" s="148">
        <f t="shared" si="2"/>
        <v>0</v>
      </c>
      <c r="H32" s="48"/>
      <c r="I32" s="147"/>
      <c r="J32" s="48"/>
      <c r="K32" s="148"/>
      <c r="L32" s="48"/>
      <c r="M32" s="147"/>
      <c r="N32" s="48"/>
      <c r="O32" s="148"/>
      <c r="P32" s="48">
        <f>+'亜鉛(月別集計)'!L44</f>
        <v>0</v>
      </c>
      <c r="Q32" s="147">
        <f t="shared" si="3"/>
        <v>0</v>
      </c>
      <c r="R32" s="48">
        <f>+'亜鉛(月別集計)'!M44</f>
        <v>0</v>
      </c>
      <c r="S32" s="148">
        <f t="shared" si="4"/>
        <v>0</v>
      </c>
      <c r="T32" s="48"/>
      <c r="U32" s="147"/>
      <c r="V32" s="48"/>
      <c r="W32" s="148"/>
      <c r="X32" s="48"/>
      <c r="Y32" s="147"/>
      <c r="Z32" s="48"/>
      <c r="AA32" s="148"/>
    </row>
    <row r="33" spans="1:27" ht="14.4" customHeight="1" x14ac:dyDescent="0.2">
      <c r="A33" s="118" t="str">
        <f>'亜鉛(月別集計)'!A45</f>
        <v>１２月</v>
      </c>
      <c r="B33" s="114">
        <f>+'亜鉛(月別集計)'!C45</f>
        <v>0</v>
      </c>
      <c r="C33" s="157">
        <f t="shared" si="0"/>
        <v>0</v>
      </c>
      <c r="D33" s="114">
        <f>+'亜鉛(月別集計)'!D45</f>
        <v>0</v>
      </c>
      <c r="E33" s="157">
        <f t="shared" si="1"/>
        <v>0</v>
      </c>
      <c r="F33" s="149">
        <f>+'亜鉛(月別集計)'!E45</f>
        <v>0</v>
      </c>
      <c r="G33" s="156">
        <f t="shared" si="2"/>
        <v>0</v>
      </c>
      <c r="H33" s="114"/>
      <c r="I33" s="157"/>
      <c r="J33" s="114"/>
      <c r="K33" s="156"/>
      <c r="L33" s="114"/>
      <c r="M33" s="157"/>
      <c r="N33" s="114"/>
      <c r="O33" s="156"/>
      <c r="P33" s="114">
        <f>+'亜鉛(月別集計)'!L45</f>
        <v>0</v>
      </c>
      <c r="Q33" s="157">
        <f t="shared" si="3"/>
        <v>0</v>
      </c>
      <c r="R33" s="114">
        <f>+'亜鉛(月別集計)'!M45</f>
        <v>0</v>
      </c>
      <c r="S33" s="156">
        <f t="shared" si="4"/>
        <v>0</v>
      </c>
      <c r="T33" s="114"/>
      <c r="U33" s="157"/>
      <c r="V33" s="114"/>
      <c r="W33" s="156"/>
      <c r="X33" s="114"/>
      <c r="Y33" s="157"/>
      <c r="Z33" s="114"/>
      <c r="AA33" s="156"/>
    </row>
    <row r="34" spans="1:27" ht="14.4" customHeight="1" x14ac:dyDescent="0.2">
      <c r="A34" s="140" t="s">
        <v>49</v>
      </c>
      <c r="B34" s="81">
        <f>SUM(B22:B33)</f>
        <v>8989.9600000000009</v>
      </c>
      <c r="C34" s="81"/>
      <c r="D34" s="81">
        <f>SUM(D22:D33)</f>
        <v>25420.547999999999</v>
      </c>
      <c r="E34" s="81"/>
      <c r="F34" s="122">
        <f>SUM(F22:F33)</f>
        <v>4155.6030000000001</v>
      </c>
      <c r="G34" s="82"/>
      <c r="H34" s="81"/>
      <c r="I34" s="81"/>
      <c r="J34" s="81"/>
      <c r="K34" s="82"/>
      <c r="L34" s="81"/>
      <c r="M34" s="81"/>
      <c r="N34" s="81"/>
      <c r="O34" s="82"/>
      <c r="P34" s="81">
        <f>SUM(P22:P33)</f>
        <v>4234.902</v>
      </c>
      <c r="Q34" s="81"/>
      <c r="R34" s="81">
        <f>SUM(R22:R33)</f>
        <v>17871.665000000001</v>
      </c>
      <c r="S34" s="82"/>
      <c r="T34" s="81"/>
      <c r="U34" s="81"/>
      <c r="V34" s="81"/>
      <c r="W34" s="82"/>
      <c r="X34" s="81"/>
      <c r="Y34" s="81"/>
      <c r="Z34" s="81"/>
      <c r="AA34" s="82"/>
    </row>
    <row r="35" spans="1:27" ht="14.4" customHeight="1" x14ac:dyDescent="0.2">
      <c r="A35" s="100" t="s">
        <v>66</v>
      </c>
      <c r="B35" s="158">
        <f>'亜鉛(月別集計)'!C47</f>
        <v>9201.2389999999996</v>
      </c>
      <c r="C35" s="158"/>
      <c r="D35" s="158">
        <f>'亜鉛(月別集計)'!D47</f>
        <v>23834.031999999999</v>
      </c>
      <c r="E35" s="158"/>
      <c r="F35" s="167">
        <f>'亜鉛(月別集計)'!E47</f>
        <v>4251.5110000000004</v>
      </c>
      <c r="G35" s="158"/>
      <c r="H35" s="167"/>
      <c r="I35" s="158"/>
      <c r="J35" s="158"/>
      <c r="K35" s="158"/>
      <c r="L35" s="167"/>
      <c r="M35" s="158"/>
      <c r="N35" s="158"/>
      <c r="O35" s="158"/>
      <c r="P35" s="167">
        <f>'亜鉛(月別集計)'!L47</f>
        <v>4514.1970000000001</v>
      </c>
      <c r="Q35" s="158"/>
      <c r="R35" s="158">
        <f>'亜鉛(月別集計)'!M47</f>
        <v>17376.309000000001</v>
      </c>
      <c r="S35" s="158"/>
      <c r="T35" s="167"/>
      <c r="U35" s="158"/>
      <c r="V35" s="158"/>
      <c r="W35" s="158"/>
      <c r="X35" s="167"/>
      <c r="Y35" s="158"/>
      <c r="Z35" s="158"/>
      <c r="AA35" s="159"/>
    </row>
    <row r="36" spans="1:27" ht="14.4" customHeight="1" x14ac:dyDescent="0.2">
      <c r="A36" s="140" t="s">
        <v>48</v>
      </c>
      <c r="B36" s="10">
        <f>B34/$B$34</f>
        <v>1</v>
      </c>
      <c r="C36" s="10"/>
      <c r="D36" s="10">
        <f>D34/$D$34</f>
        <v>1</v>
      </c>
      <c r="E36" s="10"/>
      <c r="F36" s="13">
        <f>F34/$B$34</f>
        <v>0.46224933147644703</v>
      </c>
      <c r="G36" s="11"/>
      <c r="H36" s="10"/>
      <c r="I36" s="10"/>
      <c r="J36" s="10"/>
      <c r="K36" s="11"/>
      <c r="L36" s="10"/>
      <c r="M36" s="10"/>
      <c r="N36" s="10"/>
      <c r="O36" s="11"/>
      <c r="P36" s="10">
        <f>P34/$B$34</f>
        <v>0.47107017161366677</v>
      </c>
      <c r="Q36" s="10"/>
      <c r="R36" s="10">
        <f>R34/$D$34</f>
        <v>0.7030401154215874</v>
      </c>
      <c r="S36" s="11"/>
      <c r="T36" s="10"/>
      <c r="U36" s="10"/>
      <c r="V36" s="10"/>
      <c r="W36" s="11"/>
      <c r="X36" s="10"/>
      <c r="Y36" s="10"/>
      <c r="Z36" s="10"/>
      <c r="AA36" s="11"/>
    </row>
    <row r="37" spans="1:27" ht="14.4" customHeight="1" x14ac:dyDescent="0.2">
      <c r="A37" s="127" t="s">
        <v>50</v>
      </c>
      <c r="B37" s="39">
        <f>B34/B35</f>
        <v>0.97703798368893591</v>
      </c>
      <c r="C37" s="39"/>
      <c r="D37" s="39">
        <f>D34/D35</f>
        <v>1.0665651535585754</v>
      </c>
      <c r="E37" s="39"/>
      <c r="F37" s="160">
        <f>F34/F35</f>
        <v>0.97744143199911737</v>
      </c>
      <c r="G37" s="40"/>
      <c r="H37" s="39"/>
      <c r="I37" s="39"/>
      <c r="J37" s="39"/>
      <c r="K37" s="40"/>
      <c r="L37" s="39"/>
      <c r="M37" s="39"/>
      <c r="N37" s="39"/>
      <c r="O37" s="40"/>
      <c r="P37" s="39">
        <f>P34/P35</f>
        <v>0.93812963856030207</v>
      </c>
      <c r="Q37" s="39"/>
      <c r="R37" s="39">
        <f>R34/R35</f>
        <v>1.0285075501362229</v>
      </c>
      <c r="S37" s="40"/>
      <c r="T37" s="39"/>
      <c r="U37" s="39"/>
      <c r="V37" s="39"/>
      <c r="W37" s="40"/>
      <c r="X37" s="39"/>
      <c r="Y37" s="39"/>
      <c r="Z37" s="39"/>
      <c r="AA37" s="40"/>
    </row>
    <row r="38" spans="1:27" ht="14.4" customHeight="1" x14ac:dyDescent="0.2">
      <c r="A38" s="77"/>
      <c r="B38" t="s">
        <v>78</v>
      </c>
    </row>
    <row r="40" spans="1:27" x14ac:dyDescent="0.2">
      <c r="A40" s="100"/>
    </row>
    <row r="41" spans="1:27" x14ac:dyDescent="0.2">
      <c r="A41" s="100"/>
    </row>
    <row r="42" spans="1:27" x14ac:dyDescent="0.2">
      <c r="A42" s="100"/>
    </row>
    <row r="43" spans="1:27" x14ac:dyDescent="0.2">
      <c r="A43" s="100"/>
    </row>
    <row r="44" spans="1:27" x14ac:dyDescent="0.2">
      <c r="A44" s="100"/>
    </row>
    <row r="45" spans="1:27" x14ac:dyDescent="0.2">
      <c r="A45" s="100"/>
    </row>
    <row r="46" spans="1:27" x14ac:dyDescent="0.2">
      <c r="A46" s="100"/>
    </row>
    <row r="47" spans="1:27" x14ac:dyDescent="0.2">
      <c r="A47" s="100"/>
      <c r="E47" s="340"/>
    </row>
    <row r="48" spans="1:27" x14ac:dyDescent="0.2">
      <c r="A48" s="100"/>
    </row>
  </sheetData>
  <phoneticPr fontId="2"/>
  <pageMargins left="0.82677165354330717" right="0.15748031496062992" top="0.39370078740157483" bottom="0.55118110236220474" header="0.43307086614173229" footer="0.59055118110236227"/>
  <pageSetup paperSize="9" scale="66" orientation="landscape" r:id="rId1"/>
  <headerFooter alignWithMargins="0"/>
  <ignoredErrors>
    <ignoredError sqref="D22:S33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A535-0655-477C-8A64-1CF445620F33}">
  <sheetPr codeName="Sheet9">
    <pageSetUpPr fitToPage="1"/>
  </sheetPr>
  <dimension ref="A1:AA48"/>
  <sheetViews>
    <sheetView view="pageBreakPreview" zoomScale="60" zoomScaleNormal="90" workbookViewId="0">
      <selection activeCell="N31" sqref="N31"/>
    </sheetView>
  </sheetViews>
  <sheetFormatPr defaultRowHeight="13.2" x14ac:dyDescent="0.2"/>
  <cols>
    <col min="1" max="1" width="12.44140625" customWidth="1"/>
    <col min="2" max="2" width="8.6640625" customWidth="1"/>
    <col min="3" max="3" width="6.109375" customWidth="1"/>
    <col min="4" max="4" width="8.6640625" customWidth="1"/>
    <col min="5" max="5" width="6.109375" customWidth="1"/>
    <col min="6" max="6" width="8.6640625" customWidth="1"/>
    <col min="7" max="7" width="6.109375" customWidth="1"/>
    <col min="8" max="8" width="8.6640625" customWidth="1"/>
    <col min="9" max="9" width="6.109375" customWidth="1"/>
    <col min="10" max="10" width="8.6640625" customWidth="1"/>
    <col min="11" max="11" width="6.109375" customWidth="1"/>
    <col min="12" max="12" width="8.6640625" customWidth="1"/>
    <col min="13" max="13" width="6.109375" customWidth="1"/>
    <col min="15" max="15" width="6.109375" customWidth="1"/>
    <col min="17" max="17" width="6.109375" customWidth="1"/>
    <col min="19" max="19" width="6.109375" customWidth="1"/>
    <col min="21" max="21" width="6.109375" customWidth="1"/>
    <col min="23" max="23" width="6.109375" customWidth="1"/>
    <col min="25" max="25" width="6.109375" customWidth="1"/>
    <col min="27" max="27" width="6.109375" customWidth="1"/>
  </cols>
  <sheetData>
    <row r="1" spans="1:27" ht="16.2" x14ac:dyDescent="0.2">
      <c r="A1" s="1" t="s">
        <v>52</v>
      </c>
    </row>
    <row r="2" spans="1:27" x14ac:dyDescent="0.2">
      <c r="U2" t="s">
        <v>81</v>
      </c>
    </row>
    <row r="3" spans="1:27" x14ac:dyDescent="0.2">
      <c r="A3" t="s">
        <v>30</v>
      </c>
      <c r="U3" t="s">
        <v>88</v>
      </c>
    </row>
    <row r="4" spans="1:27" ht="14.4" customHeight="1" x14ac:dyDescent="0.2">
      <c r="A4" s="126"/>
      <c r="B4" s="77" t="s">
        <v>34</v>
      </c>
      <c r="C4" s="77"/>
      <c r="D4" s="77"/>
      <c r="E4" s="77"/>
      <c r="F4" s="126" t="s">
        <v>36</v>
      </c>
      <c r="G4" s="78"/>
      <c r="H4" s="77" t="s">
        <v>115</v>
      </c>
      <c r="I4" s="77"/>
      <c r="J4" s="77"/>
      <c r="K4" s="78"/>
      <c r="L4" s="77" t="s">
        <v>38</v>
      </c>
      <c r="M4" s="77"/>
      <c r="N4" s="77"/>
      <c r="O4" s="78"/>
      <c r="P4" s="77" t="s">
        <v>40</v>
      </c>
      <c r="Q4" s="77"/>
      <c r="R4" s="77"/>
      <c r="S4" s="78"/>
      <c r="T4" s="77" t="s">
        <v>42</v>
      </c>
      <c r="U4" s="77"/>
      <c r="V4" s="77"/>
      <c r="W4" s="78"/>
      <c r="X4" s="77" t="s">
        <v>44</v>
      </c>
      <c r="Y4" s="77"/>
      <c r="Z4" s="77"/>
      <c r="AA4" s="78"/>
    </row>
    <row r="5" spans="1:27" ht="14.4" customHeight="1" x14ac:dyDescent="0.2">
      <c r="A5" s="127"/>
      <c r="B5" s="128" t="s">
        <v>46</v>
      </c>
      <c r="C5" s="8" t="s">
        <v>32</v>
      </c>
      <c r="D5" s="128" t="s">
        <v>47</v>
      </c>
      <c r="E5" s="8" t="s">
        <v>32</v>
      </c>
      <c r="F5" s="127" t="s">
        <v>46</v>
      </c>
      <c r="G5" s="9" t="s">
        <v>32</v>
      </c>
      <c r="H5" s="128" t="s">
        <v>46</v>
      </c>
      <c r="I5" s="8" t="s">
        <v>32</v>
      </c>
      <c r="J5" s="128" t="s">
        <v>47</v>
      </c>
      <c r="K5" s="9" t="s">
        <v>32</v>
      </c>
      <c r="L5" s="128" t="s">
        <v>46</v>
      </c>
      <c r="M5" s="8" t="s">
        <v>32</v>
      </c>
      <c r="N5" s="128" t="s">
        <v>47</v>
      </c>
      <c r="O5" s="9" t="s">
        <v>32</v>
      </c>
      <c r="P5" s="128" t="s">
        <v>46</v>
      </c>
      <c r="Q5" s="8" t="s">
        <v>32</v>
      </c>
      <c r="R5" s="128" t="s">
        <v>47</v>
      </c>
      <c r="S5" s="9" t="s">
        <v>32</v>
      </c>
      <c r="T5" s="128" t="s">
        <v>46</v>
      </c>
      <c r="U5" s="8" t="s">
        <v>32</v>
      </c>
      <c r="V5" s="128" t="s">
        <v>47</v>
      </c>
      <c r="W5" s="9" t="s">
        <v>32</v>
      </c>
      <c r="X5" s="128" t="s">
        <v>46</v>
      </c>
      <c r="Y5" s="8" t="s">
        <v>32</v>
      </c>
      <c r="Z5" s="128" t="s">
        <v>47</v>
      </c>
      <c r="AA5" s="9" t="s">
        <v>32</v>
      </c>
    </row>
    <row r="6" spans="1:27" ht="14.4" customHeight="1" x14ac:dyDescent="0.2">
      <c r="A6" s="125" t="str">
        <f>'その他(月別集計)'!A18</f>
        <v>令和7年１月</v>
      </c>
      <c r="B6" s="48">
        <f>+'その他(月別集計)'!C18</f>
        <v>182.398</v>
      </c>
      <c r="C6" s="63">
        <v>0.82859190191769094</v>
      </c>
      <c r="D6" s="48">
        <f>+'その他(月別集計)'!D18</f>
        <v>218.87299999999999</v>
      </c>
      <c r="E6" s="63">
        <v>1.0343496337358939</v>
      </c>
      <c r="F6" s="141" t="s">
        <v>54</v>
      </c>
      <c r="G6" s="142" t="s">
        <v>58</v>
      </c>
      <c r="H6" s="123" t="s">
        <v>54</v>
      </c>
      <c r="I6" s="143" t="s">
        <v>58</v>
      </c>
      <c r="J6" s="123" t="s">
        <v>54</v>
      </c>
      <c r="K6" s="143" t="s">
        <v>58</v>
      </c>
      <c r="L6" s="141" t="s">
        <v>54</v>
      </c>
      <c r="M6" s="143" t="s">
        <v>58</v>
      </c>
      <c r="N6" s="123" t="s">
        <v>54</v>
      </c>
      <c r="O6" s="142" t="s">
        <v>58</v>
      </c>
      <c r="P6" s="123" t="s">
        <v>54</v>
      </c>
      <c r="Q6" s="143" t="s">
        <v>58</v>
      </c>
      <c r="R6" s="123" t="s">
        <v>54</v>
      </c>
      <c r="S6" s="143" t="s">
        <v>58</v>
      </c>
      <c r="T6" s="141" t="s">
        <v>54</v>
      </c>
      <c r="U6" s="143" t="s">
        <v>58</v>
      </c>
      <c r="V6" s="123" t="s">
        <v>54</v>
      </c>
      <c r="W6" s="142" t="s">
        <v>58</v>
      </c>
      <c r="X6" s="123" t="s">
        <v>54</v>
      </c>
      <c r="Y6" s="143" t="s">
        <v>58</v>
      </c>
      <c r="Z6" s="123" t="s">
        <v>54</v>
      </c>
      <c r="AA6" s="142" t="s">
        <v>58</v>
      </c>
    </row>
    <row r="7" spans="1:27" ht="14.4" customHeight="1" x14ac:dyDescent="0.2">
      <c r="A7" s="105" t="str">
        <f>'その他(月別集計)'!A19</f>
        <v>２月</v>
      </c>
      <c r="B7" s="35">
        <f>+'その他(月別集計)'!C19</f>
        <v>179.197</v>
      </c>
      <c r="C7" s="64">
        <v>0.78596663213968632</v>
      </c>
      <c r="D7" s="35">
        <f>+'その他(月別集計)'!D19</f>
        <v>201.84800000000001</v>
      </c>
      <c r="E7" s="64">
        <v>0.93956385053125879</v>
      </c>
      <c r="F7" s="47"/>
      <c r="G7" s="36"/>
      <c r="H7" s="35"/>
      <c r="I7" s="144"/>
      <c r="J7" s="35"/>
      <c r="K7" s="145"/>
      <c r="L7" s="35"/>
      <c r="M7" s="144"/>
      <c r="N7" s="35"/>
      <c r="O7" s="145"/>
      <c r="P7" s="35"/>
      <c r="Q7" s="144"/>
      <c r="R7" s="35"/>
      <c r="S7" s="145"/>
      <c r="T7" s="35"/>
      <c r="U7" s="144"/>
      <c r="V7" s="35"/>
      <c r="W7" s="145"/>
      <c r="X7" s="35"/>
      <c r="Y7" s="144"/>
      <c r="Z7" s="35"/>
      <c r="AA7" s="145"/>
    </row>
    <row r="8" spans="1:27" ht="14.4" customHeight="1" x14ac:dyDescent="0.2">
      <c r="A8" s="125" t="str">
        <f>'その他(月別集計)'!A20</f>
        <v>３月</v>
      </c>
      <c r="B8" s="48">
        <f>+'その他(月別集計)'!C20</f>
        <v>171.422</v>
      </c>
      <c r="C8" s="63">
        <v>0.83597716154383739</v>
      </c>
      <c r="D8" s="48">
        <f>+'その他(月別集計)'!D20</f>
        <v>226.697</v>
      </c>
      <c r="E8" s="63">
        <v>0.92035374400873982</v>
      </c>
      <c r="F8" s="146"/>
      <c r="G8" s="53"/>
      <c r="H8" s="48"/>
      <c r="I8" s="147"/>
      <c r="J8" s="48"/>
      <c r="K8" s="148"/>
      <c r="L8" s="48"/>
      <c r="M8" s="147"/>
      <c r="N8" s="48"/>
      <c r="O8" s="148"/>
      <c r="P8" s="48"/>
      <c r="Q8" s="147"/>
      <c r="R8" s="48"/>
      <c r="S8" s="148"/>
      <c r="T8" s="48"/>
      <c r="U8" s="147"/>
      <c r="V8" s="48"/>
      <c r="W8" s="148"/>
      <c r="X8" s="48"/>
      <c r="Y8" s="147"/>
      <c r="Z8" s="48"/>
      <c r="AA8" s="148"/>
    </row>
    <row r="9" spans="1:27" ht="14.4" customHeight="1" x14ac:dyDescent="0.2">
      <c r="A9" s="105" t="str">
        <f>'その他(月別集計)'!A21</f>
        <v>４月</v>
      </c>
      <c r="B9" s="35">
        <f>+'その他(月別集計)'!C21</f>
        <v>195.584</v>
      </c>
      <c r="C9" s="64">
        <v>0.84317870802484296</v>
      </c>
      <c r="D9" s="35">
        <f>+'その他(月別集計)'!D21</f>
        <v>231.29400000000001</v>
      </c>
      <c r="E9" s="64">
        <v>0.94650061784454143</v>
      </c>
      <c r="F9" s="47"/>
      <c r="G9" s="36"/>
      <c r="H9" s="35"/>
      <c r="I9" s="144"/>
      <c r="J9" s="35"/>
      <c r="K9" s="145"/>
      <c r="L9" s="35"/>
      <c r="M9" s="144"/>
      <c r="N9" s="35"/>
      <c r="O9" s="145"/>
      <c r="P9" s="35"/>
      <c r="Q9" s="144"/>
      <c r="R9" s="35"/>
      <c r="S9" s="145"/>
      <c r="T9" s="35"/>
      <c r="U9" s="144"/>
      <c r="V9" s="35"/>
      <c r="W9" s="145"/>
      <c r="X9" s="35"/>
      <c r="Y9" s="144"/>
      <c r="Z9" s="35"/>
      <c r="AA9" s="145"/>
    </row>
    <row r="10" spans="1:27" ht="14.4" customHeight="1" x14ac:dyDescent="0.2">
      <c r="A10" s="125" t="str">
        <f>'その他(月別集計)'!A22</f>
        <v>５月</v>
      </c>
      <c r="B10" s="48">
        <f>+'その他(月別集計)'!C22</f>
        <v>177.05799999999999</v>
      </c>
      <c r="C10" s="63">
        <v>0.89963044041145868</v>
      </c>
      <c r="D10" s="48">
        <f>+'その他(月別集計)'!D22</f>
        <v>215.76499999999999</v>
      </c>
      <c r="E10" s="63">
        <v>0.94260963511478069</v>
      </c>
      <c r="F10" s="146"/>
      <c r="G10" s="53"/>
      <c r="H10" s="48"/>
      <c r="I10" s="147"/>
      <c r="J10" s="48"/>
      <c r="K10" s="148"/>
      <c r="L10" s="48"/>
      <c r="M10" s="147"/>
      <c r="N10" s="48"/>
      <c r="O10" s="148"/>
      <c r="P10" s="48"/>
      <c r="Q10" s="147"/>
      <c r="R10" s="48"/>
      <c r="S10" s="148"/>
      <c r="T10" s="48"/>
      <c r="U10" s="147"/>
      <c r="V10" s="48"/>
      <c r="W10" s="148"/>
      <c r="X10" s="48"/>
      <c r="Y10" s="147"/>
      <c r="Z10" s="48"/>
      <c r="AA10" s="148"/>
    </row>
    <row r="11" spans="1:27" ht="14.4" customHeight="1" x14ac:dyDescent="0.2">
      <c r="A11" s="105" t="str">
        <f>'その他(月別集計)'!A23</f>
        <v>６月</v>
      </c>
      <c r="B11" s="35">
        <f>+'その他(月別集計)'!C23</f>
        <v>179.161</v>
      </c>
      <c r="C11" s="64">
        <v>0.85005136106831025</v>
      </c>
      <c r="D11" s="35">
        <f>+'その他(月別集計)'!D23</f>
        <v>218.512</v>
      </c>
      <c r="E11" s="64">
        <v>0.94808655834678013</v>
      </c>
      <c r="F11" s="47"/>
      <c r="G11" s="36"/>
      <c r="H11" s="35"/>
      <c r="I11" s="144"/>
      <c r="J11" s="35"/>
      <c r="K11" s="145"/>
      <c r="L11" s="35"/>
      <c r="M11" s="144"/>
      <c r="N11" s="35"/>
      <c r="O11" s="145"/>
      <c r="P11" s="35"/>
      <c r="Q11" s="144"/>
      <c r="R11" s="35"/>
      <c r="S11" s="145"/>
      <c r="T11" s="35"/>
      <c r="U11" s="144"/>
      <c r="V11" s="35"/>
      <c r="W11" s="145"/>
      <c r="X11" s="35"/>
      <c r="Y11" s="144"/>
      <c r="Z11" s="35"/>
      <c r="AA11" s="145"/>
    </row>
    <row r="12" spans="1:27" ht="14.4" customHeight="1" x14ac:dyDescent="0.2">
      <c r="A12" s="125" t="str">
        <f>'その他(月別集計)'!A24</f>
        <v>７月</v>
      </c>
      <c r="B12" s="48">
        <f>+'その他(月別集計)'!C24</f>
        <v>216.84399999999999</v>
      </c>
      <c r="C12" s="63">
        <v>0.99005377725256472</v>
      </c>
      <c r="D12" s="48">
        <f>+'その他(月別集計)'!D24</f>
        <v>272.66699999999997</v>
      </c>
      <c r="E12" s="63">
        <v>0.9164066145590295</v>
      </c>
      <c r="F12" s="146"/>
      <c r="G12" s="53"/>
      <c r="H12" s="48"/>
      <c r="I12" s="147"/>
      <c r="J12" s="48"/>
      <c r="K12" s="148"/>
      <c r="L12" s="48"/>
      <c r="M12" s="147"/>
      <c r="N12" s="48"/>
      <c r="O12" s="148"/>
      <c r="P12" s="48"/>
      <c r="Q12" s="147"/>
      <c r="R12" s="48"/>
      <c r="S12" s="148"/>
      <c r="T12" s="48"/>
      <c r="U12" s="147"/>
      <c r="V12" s="48"/>
      <c r="W12" s="148"/>
      <c r="X12" s="48"/>
      <c r="Y12" s="147"/>
      <c r="Z12" s="48"/>
      <c r="AA12" s="148"/>
    </row>
    <row r="13" spans="1:27" ht="14.4" customHeight="1" x14ac:dyDescent="0.2">
      <c r="A13" s="105" t="str">
        <f>'その他(月別集計)'!A25</f>
        <v>８月</v>
      </c>
      <c r="B13" s="35">
        <f>+'その他(月別集計)'!C25</f>
        <v>157.297</v>
      </c>
      <c r="C13" s="64">
        <v>0.72273462220522278</v>
      </c>
      <c r="D13" s="35">
        <f>+'その他(月別集計)'!D25</f>
        <v>211.471</v>
      </c>
      <c r="E13" s="64">
        <v>0.65716035872779888</v>
      </c>
      <c r="F13" s="47"/>
      <c r="G13" s="36"/>
      <c r="H13" s="35"/>
      <c r="I13" s="144"/>
      <c r="J13" s="35"/>
      <c r="K13" s="145"/>
      <c r="L13" s="35"/>
      <c r="M13" s="144"/>
      <c r="N13" s="35"/>
      <c r="O13" s="145"/>
      <c r="P13" s="35"/>
      <c r="Q13" s="144"/>
      <c r="R13" s="35"/>
      <c r="S13" s="145"/>
      <c r="T13" s="35"/>
      <c r="U13" s="144"/>
      <c r="V13" s="35"/>
      <c r="W13" s="145"/>
      <c r="X13" s="35"/>
      <c r="Y13" s="144"/>
      <c r="Z13" s="35"/>
      <c r="AA13" s="145"/>
    </row>
    <row r="14" spans="1:27" ht="14.4" customHeight="1" x14ac:dyDescent="0.2">
      <c r="A14" s="125" t="str">
        <f>'その他(月別集計)'!A26</f>
        <v>９月</v>
      </c>
      <c r="B14" s="48">
        <f>+'その他(月別集計)'!C26</f>
        <v>213.745</v>
      </c>
      <c r="C14" s="63">
        <v>0.85670747108050305</v>
      </c>
      <c r="D14" s="48">
        <f>+'その他(月別集計)'!D26</f>
        <v>269.40100000000001</v>
      </c>
      <c r="E14" s="63">
        <v>0.82450536197398872</v>
      </c>
      <c r="F14" s="146"/>
      <c r="G14" s="53"/>
      <c r="H14" s="48"/>
      <c r="I14" s="147"/>
      <c r="J14" s="48"/>
      <c r="K14" s="148"/>
      <c r="L14" s="48"/>
      <c r="M14" s="147"/>
      <c r="N14" s="48"/>
      <c r="O14" s="148"/>
      <c r="P14" s="48"/>
      <c r="Q14" s="147"/>
      <c r="R14" s="48"/>
      <c r="S14" s="148"/>
      <c r="T14" s="48"/>
      <c r="U14" s="147"/>
      <c r="V14" s="48"/>
      <c r="W14" s="148"/>
      <c r="X14" s="48"/>
      <c r="Y14" s="147"/>
      <c r="Z14" s="48"/>
      <c r="AA14" s="148"/>
    </row>
    <row r="15" spans="1:27" ht="14.4" customHeight="1" x14ac:dyDescent="0.2">
      <c r="A15" s="105" t="str">
        <f>'その他(月別集計)'!A27</f>
        <v>１０月</v>
      </c>
      <c r="B15" s="35">
        <f>+'その他(月別集計)'!C27</f>
        <v>207.86099999999999</v>
      </c>
      <c r="C15" s="64">
        <v>0.71207417755013047</v>
      </c>
      <c r="D15" s="35">
        <f>+'その他(月別集計)'!D27</f>
        <v>302.875</v>
      </c>
      <c r="E15" s="64">
        <v>0.8358500757984979</v>
      </c>
      <c r="F15" s="47"/>
      <c r="G15" s="36"/>
      <c r="H15" s="35"/>
      <c r="I15" s="144"/>
      <c r="J15" s="35"/>
      <c r="K15" s="145"/>
      <c r="L15" s="35"/>
      <c r="M15" s="144"/>
      <c r="N15" s="35"/>
      <c r="O15" s="145"/>
      <c r="P15" s="35"/>
      <c r="Q15" s="144"/>
      <c r="R15" s="35"/>
      <c r="S15" s="145"/>
      <c r="T15" s="35"/>
      <c r="U15" s="144"/>
      <c r="V15" s="35"/>
      <c r="W15" s="145"/>
      <c r="X15" s="35"/>
      <c r="Y15" s="144"/>
      <c r="Z15" s="35"/>
      <c r="AA15" s="145"/>
    </row>
    <row r="16" spans="1:27" ht="14.4" customHeight="1" x14ac:dyDescent="0.2">
      <c r="A16" s="125" t="str">
        <f>'その他(月別集計)'!A28</f>
        <v>１１月</v>
      </c>
      <c r="B16" s="48">
        <f>+'その他(月別集計)'!C28</f>
        <v>188.13200000000001</v>
      </c>
      <c r="C16" s="63">
        <v>0.82031765300961057</v>
      </c>
      <c r="D16" s="48">
        <f>+'その他(月別集計)'!D28</f>
        <v>272.935</v>
      </c>
      <c r="E16" s="63">
        <v>0.85190776099316778</v>
      </c>
      <c r="F16" s="146"/>
      <c r="G16" s="53"/>
      <c r="H16" s="48"/>
      <c r="I16" s="147"/>
      <c r="J16" s="48"/>
      <c r="K16" s="148"/>
      <c r="L16" s="48"/>
      <c r="M16" s="147"/>
      <c r="N16" s="48"/>
      <c r="O16" s="148"/>
      <c r="P16" s="48"/>
      <c r="Q16" s="147"/>
      <c r="R16" s="48"/>
      <c r="S16" s="148"/>
      <c r="T16" s="48"/>
      <c r="U16" s="147"/>
      <c r="V16" s="48"/>
      <c r="W16" s="148"/>
      <c r="X16" s="48"/>
      <c r="Y16" s="147"/>
      <c r="Z16" s="48"/>
      <c r="AA16" s="148"/>
    </row>
    <row r="17" spans="1:27" ht="14.4" customHeight="1" x14ac:dyDescent="0.2">
      <c r="A17" s="118" t="str">
        <f>'その他(月別集計)'!A29</f>
        <v>１２月</v>
      </c>
      <c r="B17" s="114">
        <f>+'その他(月別集計)'!C29</f>
        <v>186.95099999999999</v>
      </c>
      <c r="C17" s="116">
        <v>0.74158012210070712</v>
      </c>
      <c r="D17" s="114">
        <f>+'その他(月別集計)'!D29</f>
        <v>253.554</v>
      </c>
      <c r="E17" s="116">
        <v>0.93806847175316199</v>
      </c>
      <c r="F17" s="149"/>
      <c r="G17" s="150"/>
      <c r="H17" s="114"/>
      <c r="I17" s="39"/>
      <c r="J17" s="114"/>
      <c r="K17" s="40"/>
      <c r="L17" s="114"/>
      <c r="M17" s="39"/>
      <c r="N17" s="114"/>
      <c r="O17" s="40"/>
      <c r="P17" s="114"/>
      <c r="Q17" s="39"/>
      <c r="R17" s="114"/>
      <c r="S17" s="40"/>
      <c r="T17" s="114"/>
      <c r="U17" s="39"/>
      <c r="V17" s="114"/>
      <c r="W17" s="40"/>
      <c r="X17" s="114"/>
      <c r="Y17" s="39"/>
      <c r="Z17" s="114"/>
      <c r="AA17" s="40"/>
    </row>
    <row r="18" spans="1:27" ht="14.4" customHeight="1" x14ac:dyDescent="0.2">
      <c r="A18" s="140" t="s">
        <v>49</v>
      </c>
      <c r="B18" s="151">
        <f>+'その他(月別集計)'!C30</f>
        <v>2255.65</v>
      </c>
      <c r="C18" s="69"/>
      <c r="D18" s="151">
        <f>+'その他(月別集計)'!D30</f>
        <v>2895.8919999999998</v>
      </c>
      <c r="E18" s="151"/>
      <c r="F18" s="122"/>
      <c r="G18" s="82"/>
      <c r="H18" s="81"/>
      <c r="I18" s="152"/>
      <c r="J18" s="81"/>
      <c r="K18" s="153"/>
      <c r="L18" s="81"/>
      <c r="M18" s="152"/>
      <c r="N18" s="81"/>
      <c r="O18" s="153"/>
      <c r="P18" s="81"/>
      <c r="Q18" s="152"/>
      <c r="R18" s="81"/>
      <c r="S18" s="153"/>
      <c r="T18" s="81"/>
      <c r="U18" s="152"/>
      <c r="V18" s="81"/>
      <c r="W18" s="153"/>
      <c r="X18" s="81"/>
      <c r="Y18" s="152"/>
      <c r="Z18" s="81"/>
      <c r="AA18" s="153"/>
    </row>
    <row r="19" spans="1:27" ht="14.4" customHeight="1" x14ac:dyDescent="0.2">
      <c r="A19" s="100" t="s">
        <v>67</v>
      </c>
      <c r="B19" s="35">
        <f>+'その他(月別集計)'!C31</f>
        <v>2313.904</v>
      </c>
      <c r="C19" s="64"/>
      <c r="D19" s="35">
        <f>+'その他(月別集計)'!D31</f>
        <v>2870.636</v>
      </c>
      <c r="E19" s="35"/>
      <c r="F19" s="47"/>
      <c r="G19" s="36"/>
      <c r="H19" s="35"/>
      <c r="I19" s="35"/>
      <c r="J19" s="35"/>
      <c r="K19" s="36"/>
      <c r="L19" s="35"/>
      <c r="M19" s="35"/>
      <c r="N19" s="35"/>
      <c r="O19" s="36"/>
      <c r="P19" s="35"/>
      <c r="Q19" s="35"/>
      <c r="R19" s="35"/>
      <c r="S19" s="36"/>
      <c r="T19" s="35"/>
      <c r="U19" s="35"/>
      <c r="V19" s="35"/>
      <c r="W19" s="36"/>
      <c r="X19" s="35"/>
      <c r="Y19" s="35"/>
      <c r="Z19" s="35"/>
      <c r="AA19" s="36"/>
    </row>
    <row r="20" spans="1:27" ht="14.4" customHeight="1" x14ac:dyDescent="0.2">
      <c r="A20" s="140" t="s">
        <v>48</v>
      </c>
      <c r="B20" s="152">
        <f>B18/$B$18</f>
        <v>1</v>
      </c>
      <c r="C20" s="10"/>
      <c r="D20" s="10">
        <f>D18/$D$18</f>
        <v>1</v>
      </c>
      <c r="E20" s="10"/>
      <c r="F20" s="13"/>
      <c r="G20" s="11"/>
      <c r="H20" s="10"/>
      <c r="I20" s="10"/>
      <c r="J20" s="10"/>
      <c r="K20" s="11"/>
      <c r="L20" s="10"/>
      <c r="M20" s="10"/>
      <c r="N20" s="10"/>
      <c r="O20" s="11"/>
      <c r="P20" s="10"/>
      <c r="Q20" s="10"/>
      <c r="R20" s="10"/>
      <c r="S20" s="11"/>
      <c r="T20" s="10"/>
      <c r="U20" s="10"/>
      <c r="V20" s="10"/>
      <c r="W20" s="11"/>
      <c r="X20" s="10"/>
      <c r="Y20" s="10"/>
      <c r="Z20" s="10"/>
      <c r="AA20" s="11"/>
    </row>
    <row r="21" spans="1:27" ht="14.4" customHeight="1" x14ac:dyDescent="0.2">
      <c r="A21" s="100" t="s">
        <v>50</v>
      </c>
      <c r="B21" s="144">
        <f>B18/B19</f>
        <v>0.9748243660929754</v>
      </c>
      <c r="C21" s="144"/>
      <c r="D21" s="144">
        <f>D18/D19</f>
        <v>1.0087980503275231</v>
      </c>
      <c r="E21" s="3"/>
      <c r="F21" s="7"/>
      <c r="G21" s="4"/>
      <c r="H21" s="3"/>
      <c r="I21" s="3"/>
      <c r="J21" s="3"/>
      <c r="K21" s="4"/>
      <c r="L21" s="3"/>
      <c r="M21" s="3"/>
      <c r="N21" s="3"/>
      <c r="O21" s="4"/>
      <c r="P21" s="3"/>
      <c r="Q21" s="3"/>
      <c r="R21" s="3"/>
      <c r="S21" s="4"/>
      <c r="T21" s="3"/>
      <c r="U21" s="3"/>
      <c r="V21" s="3"/>
      <c r="W21" s="4"/>
      <c r="X21" s="3"/>
      <c r="Y21" s="3"/>
      <c r="Z21" s="3"/>
      <c r="AA21" s="4"/>
    </row>
    <row r="22" spans="1:27" ht="14.4" customHeight="1" x14ac:dyDescent="0.2">
      <c r="A22" s="295" t="str">
        <f>'その他(月別集計)'!A34</f>
        <v>令和8年１月</v>
      </c>
      <c r="B22" s="296">
        <f>+'その他(月別集計)'!C34</f>
        <v>162.03399999999999</v>
      </c>
      <c r="C22" s="297">
        <f t="shared" ref="C22:C33" si="0">B22/B6</f>
        <v>0.88835403896972553</v>
      </c>
      <c r="D22" s="296">
        <f>+'その他(月別集計)'!D34</f>
        <v>239.916</v>
      </c>
      <c r="E22" s="297">
        <f t="shared" ref="E22:E33" si="1">D22/D6</f>
        <v>1.0961425118676127</v>
      </c>
      <c r="F22" s="298" t="s">
        <v>54</v>
      </c>
      <c r="G22" s="299" t="s">
        <v>58</v>
      </c>
      <c r="H22" s="300" t="s">
        <v>54</v>
      </c>
      <c r="I22" s="301" t="s">
        <v>53</v>
      </c>
      <c r="J22" s="300" t="s">
        <v>54</v>
      </c>
      <c r="K22" s="301" t="s">
        <v>58</v>
      </c>
      <c r="L22" s="298" t="s">
        <v>54</v>
      </c>
      <c r="M22" s="301" t="s">
        <v>53</v>
      </c>
      <c r="N22" s="300" t="s">
        <v>54</v>
      </c>
      <c r="O22" s="299" t="s">
        <v>58</v>
      </c>
      <c r="P22" s="300" t="s">
        <v>54</v>
      </c>
      <c r="Q22" s="301" t="s">
        <v>53</v>
      </c>
      <c r="R22" s="300" t="s">
        <v>54</v>
      </c>
      <c r="S22" s="301" t="s">
        <v>58</v>
      </c>
      <c r="T22" s="298" t="s">
        <v>54</v>
      </c>
      <c r="U22" s="301" t="s">
        <v>53</v>
      </c>
      <c r="V22" s="300" t="s">
        <v>54</v>
      </c>
      <c r="W22" s="299" t="s">
        <v>58</v>
      </c>
      <c r="X22" s="300" t="s">
        <v>54</v>
      </c>
      <c r="Y22" s="301" t="s">
        <v>53</v>
      </c>
      <c r="Z22" s="300" t="s">
        <v>54</v>
      </c>
      <c r="AA22" s="299" t="s">
        <v>58</v>
      </c>
    </row>
    <row r="23" spans="1:27" ht="14.4" customHeight="1" x14ac:dyDescent="0.2">
      <c r="A23" s="105" t="str">
        <f>'その他(月別集計)'!A35</f>
        <v>２月</v>
      </c>
      <c r="B23" s="35">
        <f>+'その他(月別集計)'!C35</f>
        <v>167.76</v>
      </c>
      <c r="C23" s="65">
        <f t="shared" si="0"/>
        <v>0.93617638688147675</v>
      </c>
      <c r="D23" s="35">
        <f>+'その他(月別集計)'!D35</f>
        <v>238.64599999999999</v>
      </c>
      <c r="E23" s="65">
        <f t="shared" si="1"/>
        <v>1.182305497205818</v>
      </c>
      <c r="F23" s="47"/>
      <c r="G23" s="154"/>
      <c r="H23" s="35"/>
      <c r="I23" s="155"/>
      <c r="J23" s="35"/>
      <c r="K23" s="154"/>
      <c r="L23" s="35"/>
      <c r="M23" s="155"/>
      <c r="N23" s="35"/>
      <c r="O23" s="154"/>
      <c r="P23" s="35"/>
      <c r="Q23" s="155"/>
      <c r="R23" s="35"/>
      <c r="S23" s="154"/>
      <c r="T23" s="35"/>
      <c r="U23" s="155"/>
      <c r="V23" s="35"/>
      <c r="W23" s="154"/>
      <c r="X23" s="35"/>
      <c r="Y23" s="155"/>
      <c r="Z23" s="35"/>
      <c r="AA23" s="154"/>
    </row>
    <row r="24" spans="1:27" ht="14.4" customHeight="1" x14ac:dyDescent="0.2">
      <c r="A24" s="125" t="str">
        <f>'その他(月別集計)'!A36</f>
        <v>３月</v>
      </c>
      <c r="B24" s="48">
        <f>+'その他(月別集計)'!C36</f>
        <v>173.75</v>
      </c>
      <c r="C24" s="63">
        <f t="shared" si="0"/>
        <v>1.0135805205866224</v>
      </c>
      <c r="D24" s="48">
        <f>+'その他(月別集計)'!D36</f>
        <v>240.23400000000001</v>
      </c>
      <c r="E24" s="63">
        <f t="shared" si="1"/>
        <v>1.0597140676762375</v>
      </c>
      <c r="F24" s="146"/>
      <c r="G24" s="148"/>
      <c r="H24" s="48"/>
      <c r="I24" s="147"/>
      <c r="J24" s="48"/>
      <c r="K24" s="148"/>
      <c r="L24" s="48"/>
      <c r="M24" s="147"/>
      <c r="N24" s="48"/>
      <c r="O24" s="148"/>
      <c r="P24" s="48"/>
      <c r="Q24" s="147"/>
      <c r="R24" s="48"/>
      <c r="S24" s="148"/>
      <c r="T24" s="48"/>
      <c r="U24" s="147"/>
      <c r="V24" s="48"/>
      <c r="W24" s="148"/>
      <c r="X24" s="48"/>
      <c r="Y24" s="147"/>
      <c r="Z24" s="48"/>
      <c r="AA24" s="148"/>
    </row>
    <row r="25" spans="1:27" ht="14.4" customHeight="1" x14ac:dyDescent="0.2">
      <c r="A25" s="105" t="str">
        <f>'その他(月別集計)'!A37</f>
        <v>４月</v>
      </c>
      <c r="B25" s="35">
        <f>+'その他(月別集計)'!C37</f>
        <v>166.297</v>
      </c>
      <c r="C25" s="65">
        <f t="shared" si="0"/>
        <v>0.85025871236910988</v>
      </c>
      <c r="D25" s="35">
        <f>+'その他(月別集計)'!D37</f>
        <v>269.774</v>
      </c>
      <c r="E25" s="65">
        <f t="shared" si="1"/>
        <v>1.1663683450500228</v>
      </c>
      <c r="F25" s="47"/>
      <c r="G25" s="154"/>
      <c r="H25" s="35"/>
      <c r="I25" s="155"/>
      <c r="J25" s="35"/>
      <c r="K25" s="154"/>
      <c r="L25" s="35"/>
      <c r="M25" s="155"/>
      <c r="N25" s="35"/>
      <c r="O25" s="154"/>
      <c r="P25" s="35"/>
      <c r="Q25" s="155"/>
      <c r="R25" s="35"/>
      <c r="S25" s="154"/>
      <c r="T25" s="35"/>
      <c r="U25" s="155"/>
      <c r="V25" s="35"/>
      <c r="W25" s="154"/>
      <c r="X25" s="35"/>
      <c r="Y25" s="155"/>
      <c r="Z25" s="35"/>
      <c r="AA25" s="154"/>
    </row>
    <row r="26" spans="1:27" ht="14.4" customHeight="1" x14ac:dyDescent="0.2">
      <c r="A26" s="125" t="str">
        <f>'その他(月別集計)'!A38</f>
        <v>５月</v>
      </c>
      <c r="B26" s="189">
        <f>+'その他(月別集計)'!C38</f>
        <v>151.898</v>
      </c>
      <c r="C26" s="240">
        <f t="shared" si="0"/>
        <v>0.85789967129415223</v>
      </c>
      <c r="D26" s="48">
        <f>+'その他(月別集計)'!D38</f>
        <v>285.80599999999998</v>
      </c>
      <c r="E26" s="63">
        <f t="shared" si="1"/>
        <v>1.3246170602275624</v>
      </c>
      <c r="F26" s="146"/>
      <c r="G26" s="148"/>
      <c r="H26" s="48"/>
      <c r="I26" s="147"/>
      <c r="J26" s="48"/>
      <c r="K26" s="148"/>
      <c r="L26" s="48"/>
      <c r="M26" s="147"/>
      <c r="N26" s="48"/>
      <c r="O26" s="148"/>
      <c r="P26" s="48"/>
      <c r="Q26" s="147"/>
      <c r="R26" s="48"/>
      <c r="S26" s="148"/>
      <c r="T26" s="48"/>
      <c r="U26" s="147"/>
      <c r="V26" s="48"/>
      <c r="W26" s="148"/>
      <c r="X26" s="48"/>
      <c r="Y26" s="147"/>
      <c r="Z26" s="48"/>
      <c r="AA26" s="148"/>
    </row>
    <row r="27" spans="1:27" ht="14.4" customHeight="1" x14ac:dyDescent="0.2">
      <c r="A27" s="105" t="str">
        <f>'その他(月別集計)'!A39</f>
        <v>６月</v>
      </c>
      <c r="B27" s="35">
        <f>+'その他(月別集計)'!C39</f>
        <v>195.81399999999999</v>
      </c>
      <c r="C27" s="65">
        <f t="shared" si="0"/>
        <v>1.0929499165555003</v>
      </c>
      <c r="D27" s="35">
        <f>+'その他(月別集計)'!D39</f>
        <v>300.21100000000001</v>
      </c>
      <c r="E27" s="65">
        <f t="shared" si="1"/>
        <v>1.3738879329281688</v>
      </c>
      <c r="F27" s="47"/>
      <c r="G27" s="154"/>
      <c r="H27" s="35"/>
      <c r="I27" s="155"/>
      <c r="J27" s="35"/>
      <c r="K27" s="154"/>
      <c r="L27" s="35"/>
      <c r="M27" s="155"/>
      <c r="N27" s="35"/>
      <c r="O27" s="154"/>
      <c r="P27" s="35"/>
      <c r="Q27" s="155"/>
      <c r="R27" s="35"/>
      <c r="S27" s="154"/>
      <c r="T27" s="35"/>
      <c r="U27" s="155"/>
      <c r="V27" s="35"/>
      <c r="W27" s="154"/>
      <c r="X27" s="35"/>
      <c r="Y27" s="155"/>
      <c r="Z27" s="35"/>
      <c r="AA27" s="154"/>
    </row>
    <row r="28" spans="1:27" ht="14.4" customHeight="1" x14ac:dyDescent="0.2">
      <c r="A28" s="125" t="str">
        <f>'その他(月別集計)'!A40</f>
        <v>７月</v>
      </c>
      <c r="B28" s="48">
        <f>+'その他(月別集計)'!C40</f>
        <v>188.054</v>
      </c>
      <c r="C28" s="63">
        <f t="shared" si="0"/>
        <v>0.8672317426352586</v>
      </c>
      <c r="D28" s="48">
        <f>+'その他(月別集計)'!D40</f>
        <v>328.73099999999999</v>
      </c>
      <c r="E28" s="63">
        <f t="shared" si="1"/>
        <v>1.2056134405703662</v>
      </c>
      <c r="F28" s="146"/>
      <c r="G28" s="148"/>
      <c r="H28" s="48"/>
      <c r="I28" s="147"/>
      <c r="J28" s="48"/>
      <c r="K28" s="148"/>
      <c r="L28" s="48"/>
      <c r="M28" s="147"/>
      <c r="N28" s="48"/>
      <c r="O28" s="148"/>
      <c r="P28" s="48"/>
      <c r="Q28" s="147"/>
      <c r="R28" s="48"/>
      <c r="S28" s="148"/>
      <c r="T28" s="48"/>
      <c r="U28" s="147"/>
      <c r="V28" s="48"/>
      <c r="W28" s="148"/>
      <c r="X28" s="48"/>
      <c r="Y28" s="147"/>
      <c r="Z28" s="48"/>
      <c r="AA28" s="148"/>
    </row>
    <row r="29" spans="1:27" ht="14.4" customHeight="1" x14ac:dyDescent="0.2">
      <c r="A29" s="105" t="str">
        <f>'その他(月別集計)'!A41</f>
        <v>８月</v>
      </c>
      <c r="B29" s="35">
        <f>+'その他(月別集計)'!C41</f>
        <v>136.61699999999999</v>
      </c>
      <c r="C29" s="65">
        <f t="shared" si="0"/>
        <v>0.86852896113721167</v>
      </c>
      <c r="D29" s="35">
        <f>+'その他(月別集計)'!D41</f>
        <v>267.05599999999998</v>
      </c>
      <c r="E29" s="65">
        <f>D29/D13</f>
        <v>1.2628492795702484</v>
      </c>
      <c r="F29" s="47"/>
      <c r="G29" s="154"/>
      <c r="H29" s="35"/>
      <c r="I29" s="155"/>
      <c r="J29" s="35"/>
      <c r="K29" s="154"/>
      <c r="L29" s="35"/>
      <c r="M29" s="155"/>
      <c r="N29" s="35"/>
      <c r="O29" s="154"/>
      <c r="P29" s="35"/>
      <c r="Q29" s="155"/>
      <c r="R29" s="35"/>
      <c r="S29" s="154"/>
      <c r="T29" s="35"/>
      <c r="U29" s="155"/>
      <c r="V29" s="35"/>
      <c r="W29" s="154"/>
      <c r="X29" s="35"/>
      <c r="Y29" s="155"/>
      <c r="Z29" s="35"/>
      <c r="AA29" s="154"/>
    </row>
    <row r="30" spans="1:27" ht="14.4" customHeight="1" x14ac:dyDescent="0.2">
      <c r="A30" s="125" t="str">
        <f>'その他(月別集計)'!A42</f>
        <v>９月</v>
      </c>
      <c r="B30" s="48">
        <f>+'その他(月別集計)'!C42</f>
        <v>0</v>
      </c>
      <c r="C30" s="63">
        <f t="shared" si="0"/>
        <v>0</v>
      </c>
      <c r="D30" s="48">
        <f>+'その他(月別集計)'!D42</f>
        <v>0</v>
      </c>
      <c r="E30" s="63">
        <f t="shared" si="1"/>
        <v>0</v>
      </c>
      <c r="F30" s="146"/>
      <c r="G30" s="148"/>
      <c r="H30" s="48"/>
      <c r="I30" s="147"/>
      <c r="J30" s="48"/>
      <c r="K30" s="148"/>
      <c r="L30" s="48"/>
      <c r="M30" s="147"/>
      <c r="N30" s="48"/>
      <c r="O30" s="148"/>
      <c r="P30" s="48"/>
      <c r="Q30" s="147"/>
      <c r="R30" s="48"/>
      <c r="S30" s="148"/>
      <c r="T30" s="48"/>
      <c r="U30" s="147"/>
      <c r="V30" s="48"/>
      <c r="W30" s="148"/>
      <c r="X30" s="48"/>
      <c r="Y30" s="147"/>
      <c r="Z30" s="48"/>
      <c r="AA30" s="148"/>
    </row>
    <row r="31" spans="1:27" ht="14.4" customHeight="1" x14ac:dyDescent="0.2">
      <c r="A31" s="105" t="str">
        <f>'その他(月別集計)'!A43</f>
        <v>１０月</v>
      </c>
      <c r="B31" s="35">
        <f>+'その他(月別集計)'!C43</f>
        <v>0</v>
      </c>
      <c r="C31" s="65">
        <f t="shared" si="0"/>
        <v>0</v>
      </c>
      <c r="D31" s="35">
        <f>+'その他(月別集計)'!D43</f>
        <v>0</v>
      </c>
      <c r="E31" s="65">
        <f t="shared" si="1"/>
        <v>0</v>
      </c>
      <c r="F31" s="47"/>
      <c r="G31" s="154"/>
      <c r="H31" s="35"/>
      <c r="I31" s="155"/>
      <c r="J31" s="35"/>
      <c r="K31" s="154"/>
      <c r="L31" s="35"/>
      <c r="M31" s="155"/>
      <c r="N31" s="35"/>
      <c r="O31" s="154"/>
      <c r="P31" s="35"/>
      <c r="Q31" s="155"/>
      <c r="R31" s="35"/>
      <c r="S31" s="154"/>
      <c r="T31" s="35"/>
      <c r="U31" s="155"/>
      <c r="V31" s="35"/>
      <c r="W31" s="154"/>
      <c r="X31" s="35"/>
      <c r="Y31" s="155"/>
      <c r="Z31" s="35"/>
      <c r="AA31" s="154"/>
    </row>
    <row r="32" spans="1:27" ht="14.4" customHeight="1" x14ac:dyDescent="0.2">
      <c r="A32" s="125" t="str">
        <f>'その他(月別集計)'!A44</f>
        <v>１１月</v>
      </c>
      <c r="B32" s="48">
        <f>+'その他(月別集計)'!C44</f>
        <v>0</v>
      </c>
      <c r="C32" s="63">
        <f t="shared" si="0"/>
        <v>0</v>
      </c>
      <c r="D32" s="48">
        <f>+'その他(月別集計)'!D44</f>
        <v>0</v>
      </c>
      <c r="E32" s="63">
        <f t="shared" si="1"/>
        <v>0</v>
      </c>
      <c r="F32" s="146"/>
      <c r="G32" s="148"/>
      <c r="H32" s="48"/>
      <c r="I32" s="147"/>
      <c r="J32" s="48"/>
      <c r="K32" s="148"/>
      <c r="L32" s="48"/>
      <c r="M32" s="147"/>
      <c r="N32" s="48"/>
      <c r="O32" s="148"/>
      <c r="P32" s="48"/>
      <c r="Q32" s="147"/>
      <c r="R32" s="48"/>
      <c r="S32" s="148"/>
      <c r="T32" s="48"/>
      <c r="U32" s="147"/>
      <c r="V32" s="48"/>
      <c r="W32" s="148"/>
      <c r="X32" s="48"/>
      <c r="Y32" s="147"/>
      <c r="Z32" s="48"/>
      <c r="AA32" s="148"/>
    </row>
    <row r="33" spans="1:27" ht="14.4" customHeight="1" x14ac:dyDescent="0.2">
      <c r="A33" s="118" t="str">
        <f>'その他(月別集計)'!A45</f>
        <v>１２月</v>
      </c>
      <c r="B33" s="114">
        <f>+'その他(月別集計)'!C45</f>
        <v>0</v>
      </c>
      <c r="C33" s="115">
        <f t="shared" si="0"/>
        <v>0</v>
      </c>
      <c r="D33" s="114">
        <f>+'その他(月別集計)'!D45</f>
        <v>0</v>
      </c>
      <c r="E33" s="115">
        <f t="shared" si="1"/>
        <v>0</v>
      </c>
      <c r="F33" s="149"/>
      <c r="G33" s="156"/>
      <c r="H33" s="114"/>
      <c r="I33" s="157"/>
      <c r="J33" s="114"/>
      <c r="K33" s="156"/>
      <c r="L33" s="114"/>
      <c r="M33" s="157"/>
      <c r="N33" s="114"/>
      <c r="O33" s="156"/>
      <c r="P33" s="114"/>
      <c r="Q33" s="157"/>
      <c r="R33" s="114"/>
      <c r="S33" s="156"/>
      <c r="T33" s="114"/>
      <c r="U33" s="157"/>
      <c r="V33" s="114"/>
      <c r="W33" s="156"/>
      <c r="X33" s="114"/>
      <c r="Y33" s="157"/>
      <c r="Z33" s="114"/>
      <c r="AA33" s="156"/>
    </row>
    <row r="34" spans="1:27" ht="14.4" customHeight="1" x14ac:dyDescent="0.2">
      <c r="A34" s="140" t="s">
        <v>49</v>
      </c>
      <c r="B34" s="81">
        <f>SUM(B22:B33)</f>
        <v>1342.2239999999999</v>
      </c>
      <c r="C34" s="81"/>
      <c r="D34" s="81">
        <f>SUM(D22:D33)</f>
        <v>2170.3739999999998</v>
      </c>
      <c r="E34" s="81"/>
      <c r="F34" s="122"/>
      <c r="G34" s="82"/>
      <c r="H34" s="81"/>
      <c r="I34" s="81"/>
      <c r="J34" s="81"/>
      <c r="K34" s="82"/>
      <c r="L34" s="81"/>
      <c r="M34" s="81"/>
      <c r="N34" s="81"/>
      <c r="O34" s="82"/>
      <c r="P34" s="81"/>
      <c r="Q34" s="81"/>
      <c r="R34" s="81"/>
      <c r="S34" s="82"/>
      <c r="T34" s="81"/>
      <c r="U34" s="81"/>
      <c r="V34" s="81"/>
      <c r="W34" s="82"/>
      <c r="X34" s="81"/>
      <c r="Y34" s="81"/>
      <c r="Z34" s="81"/>
      <c r="AA34" s="82"/>
    </row>
    <row r="35" spans="1:27" ht="14.4" customHeight="1" x14ac:dyDescent="0.2">
      <c r="A35" s="100" t="s">
        <v>67</v>
      </c>
      <c r="B35" s="35">
        <f>'その他(月別集計)'!C47</f>
        <v>1458.9610000000002</v>
      </c>
      <c r="C35" s="35"/>
      <c r="D35" s="35">
        <f>'その他(月別集計)'!D47</f>
        <v>1797.1269999999997</v>
      </c>
      <c r="E35" s="158"/>
      <c r="F35" s="47"/>
      <c r="G35" s="159"/>
      <c r="H35" s="35"/>
      <c r="I35" s="158"/>
      <c r="J35" s="35"/>
      <c r="K35" s="159"/>
      <c r="L35" s="35"/>
      <c r="M35" s="158"/>
      <c r="N35" s="35"/>
      <c r="O35" s="159"/>
      <c r="P35" s="35"/>
      <c r="Q35" s="158"/>
      <c r="R35" s="35"/>
      <c r="S35" s="159"/>
      <c r="T35" s="35"/>
      <c r="U35" s="158"/>
      <c r="V35" s="35"/>
      <c r="W35" s="159"/>
      <c r="X35" s="35"/>
      <c r="Y35" s="158"/>
      <c r="Z35" s="35"/>
      <c r="AA35" s="159"/>
    </row>
    <row r="36" spans="1:27" ht="14.4" customHeight="1" x14ac:dyDescent="0.2">
      <c r="A36" s="140" t="s">
        <v>48</v>
      </c>
      <c r="B36" s="10">
        <f>B34/$B$34</f>
        <v>1</v>
      </c>
      <c r="C36" s="10"/>
      <c r="D36" s="10">
        <f>D34/$D$34</f>
        <v>1</v>
      </c>
      <c r="E36" s="10"/>
      <c r="F36" s="13"/>
      <c r="G36" s="11"/>
      <c r="H36" s="10"/>
      <c r="I36" s="10"/>
      <c r="J36" s="10"/>
      <c r="K36" s="11"/>
      <c r="L36" s="10"/>
      <c r="M36" s="10"/>
      <c r="N36" s="10"/>
      <c r="O36" s="11"/>
      <c r="P36" s="10"/>
      <c r="Q36" s="10"/>
      <c r="R36" s="10"/>
      <c r="S36" s="11"/>
      <c r="T36" s="10"/>
      <c r="U36" s="10"/>
      <c r="V36" s="10"/>
      <c r="W36" s="11"/>
      <c r="X36" s="10"/>
      <c r="Y36" s="10"/>
      <c r="Z36" s="10"/>
      <c r="AA36" s="11"/>
    </row>
    <row r="37" spans="1:27" ht="14.4" customHeight="1" x14ac:dyDescent="0.2">
      <c r="A37" s="127" t="s">
        <v>50</v>
      </c>
      <c r="B37" s="39">
        <f>B34/B35</f>
        <v>0.91998620936406095</v>
      </c>
      <c r="C37" s="39"/>
      <c r="D37" s="39">
        <f>D34/D35</f>
        <v>1.207690942265071</v>
      </c>
      <c r="E37" s="39"/>
      <c r="F37" s="160"/>
      <c r="G37" s="40"/>
      <c r="H37" s="39"/>
      <c r="I37" s="39"/>
      <c r="J37" s="39"/>
      <c r="K37" s="40"/>
      <c r="L37" s="39"/>
      <c r="M37" s="39"/>
      <c r="N37" s="39"/>
      <c r="O37" s="40"/>
      <c r="P37" s="39"/>
      <c r="Q37" s="39"/>
      <c r="R37" s="39"/>
      <c r="S37" s="40"/>
      <c r="T37" s="39"/>
      <c r="U37" s="39"/>
      <c r="V37" s="39"/>
      <c r="W37" s="40"/>
      <c r="X37" s="39"/>
      <c r="Y37" s="39"/>
      <c r="Z37" s="39"/>
      <c r="AA37" s="40"/>
    </row>
    <row r="38" spans="1:27" ht="14.4" customHeight="1" x14ac:dyDescent="0.2">
      <c r="A38" s="77"/>
      <c r="B38" t="s">
        <v>78</v>
      </c>
    </row>
    <row r="40" spans="1:27" x14ac:dyDescent="0.2">
      <c r="A40" s="100"/>
    </row>
    <row r="41" spans="1:27" x14ac:dyDescent="0.2">
      <c r="A41" s="100"/>
    </row>
    <row r="42" spans="1:27" x14ac:dyDescent="0.2">
      <c r="A42" s="100"/>
    </row>
    <row r="43" spans="1:27" x14ac:dyDescent="0.2">
      <c r="A43" s="100"/>
    </row>
    <row r="44" spans="1:27" x14ac:dyDescent="0.2">
      <c r="A44" s="100"/>
    </row>
    <row r="45" spans="1:27" x14ac:dyDescent="0.2">
      <c r="A45" s="100"/>
    </row>
    <row r="46" spans="1:27" x14ac:dyDescent="0.2">
      <c r="A46" s="100"/>
    </row>
    <row r="47" spans="1:27" x14ac:dyDescent="0.2">
      <c r="A47" s="100"/>
      <c r="E47" s="340"/>
    </row>
    <row r="48" spans="1:27" x14ac:dyDescent="0.2">
      <c r="A48" s="100"/>
    </row>
  </sheetData>
  <phoneticPr fontId="2"/>
  <pageMargins left="0.82677165354330717" right="0.15748031496062992" top="0.39370078740157483" bottom="0.55118110236220474" header="0.43307086614173229" footer="0.59055118110236227"/>
  <pageSetup paperSize="9" scale="67" orientation="landscape" r:id="rId1"/>
  <headerFooter alignWithMargins="0"/>
  <ignoredErrors>
    <ignoredError sqref="D22:E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ダイカスト合計(月別集計)</vt:lpstr>
      <vt:lpstr>アルミ(月別集計)</vt:lpstr>
      <vt:lpstr>亜鉛(月別集計)</vt:lpstr>
      <vt:lpstr>その他(月別集計)</vt:lpstr>
      <vt:lpstr>年別集計(ダイカスト合計、アルミ)</vt:lpstr>
      <vt:lpstr>年別集計(亜鉛、その他)</vt:lpstr>
      <vt:lpstr>ダイカスト合計(前年比集計)</vt:lpstr>
      <vt:lpstr>アルミ(前年比集計)</vt:lpstr>
      <vt:lpstr>亜鉛(前年比集計)</vt:lpstr>
      <vt:lpstr>その他(前年比集計)</vt:lpstr>
      <vt:lpstr>'アルミ(月別集計)'!Print_Area</vt:lpstr>
      <vt:lpstr>'アルミ(前年比集計)'!Print_Area</vt:lpstr>
      <vt:lpstr>'その他(月別集計)'!Print_Area</vt:lpstr>
      <vt:lpstr>'その他(前年比集計)'!Print_Area</vt:lpstr>
      <vt:lpstr>'ダイカスト合計(月別集計)'!Print_Area</vt:lpstr>
      <vt:lpstr>'ダイカスト合計(前年比集計)'!Print_Area</vt:lpstr>
      <vt:lpstr>'亜鉛(月別集計)'!Print_Area</vt:lpstr>
      <vt:lpstr>'亜鉛(前年比集計)'!Print_Area</vt:lpstr>
      <vt:lpstr>'年別集計(ダイカスト合計、アルミ)'!Print_Area</vt:lpstr>
      <vt:lpstr>'年別集計(亜鉛、その他)'!Print_Area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社団法人ダイカスト協会 </dc:creator>
  <cp:lastModifiedBy>亮祐 西</cp:lastModifiedBy>
  <cp:lastPrinted>2026-10-16T02:50:21Z</cp:lastPrinted>
  <dcterms:created xsi:type="dcterms:W3CDTF">2001-11-21T05:01:56Z</dcterms:created>
  <dcterms:modified xsi:type="dcterms:W3CDTF">2026-10-16T03:06:16Z</dcterms:modified>
</cp:coreProperties>
</file>